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xl/ctrlProps/ctrlProp2.xml" ContentType="application/vnd.ms-excel.controlproperties+xml"/>
  <Override PartName="/docProps/app.xml" ContentType="application/vnd.openxmlformats-officedocument.extended-properties+xml"/>
  <Override PartName="/xl/ctrlProps/ctrlProp1.xml" ContentType="application/vnd.ms-excel.controlproperties+xml"/>
  <Override PartName="/xl/comments2.xml" ContentType="application/vnd.openxmlformats-officedocument.spreadsheetml.comments+xml"/>
  <Override PartName="/xl/comments4.xml" ContentType="application/vnd.openxmlformats-officedocument.spreadsheetml.comments+xml"/>
  <Override PartName="/xl/comments3.xml" ContentType="application/vnd.openxmlformats-officedocument.spreadsheetml.comment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5.xml" ContentType="application/vnd.openxmlformats-officedocument.spreadsheetml.comment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https://andoyk.sharepoint.com/sites/VoSVirksomhetsutviklingogsamskaping/Shared Documents/Kommunikasjon/"/>
    </mc:Choice>
  </mc:AlternateContent>
  <xr:revisionPtr revIDLastSave="0" documentId="8_{CCFA4CEA-D55C-4830-9A4B-E97AC81788CD}" xr6:coauthVersionLast="47" xr6:coauthVersionMax="47" xr10:uidLastSave="{00000000-0000-0000-0000-000000000000}"/>
  <bookViews>
    <workbookView xWindow="39315" yWindow="510" windowWidth="24540" windowHeight="20025" tabRatio="845" xr2:uid="{B16CD9CC-75F2-470E-B5F9-1D641E4F7669}"/>
  </bookViews>
  <sheets>
    <sheet name="MAIN PAGE" sheetId="2" r:id="rId1"/>
    <sheet name="BIGGER SHIPS  AND CRUISE SHIPS" sheetId="10" r:id="rId2"/>
    <sheet name="SMALLER EXPEDITION VESSELS" sheetId="14" r:id="rId3"/>
    <sheet name=" RECREATIONAL AND SMALL CRAFTS" sheetId="12" r:id="rId4"/>
    <sheet name="VISITING FISHING VESSELS" sheetId="7" r:id="rId5"/>
    <sheet name="LOCAL FISHING VESSELS AND OTHER" sheetId="13" r:id="rId6"/>
    <sheet name="TARIFFER" sheetId="11"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3" i="11" l="1"/>
  <c r="C65" i="14"/>
  <c r="C69" i="14" s="1"/>
  <c r="U23" i="14" s="1"/>
  <c r="U66" i="13"/>
  <c r="J40" i="10"/>
  <c r="J23" i="10"/>
  <c r="E37" i="10"/>
  <c r="J40" i="14"/>
  <c r="J43" i="14" s="1"/>
  <c r="U33" i="14" s="1"/>
  <c r="J23" i="14"/>
  <c r="M28" i="14" s="1"/>
  <c r="T56" i="12"/>
  <c r="BC28" i="12" s="1"/>
  <c r="V26" i="7"/>
  <c r="V29" i="7" s="1"/>
  <c r="BD20" i="7" s="1"/>
  <c r="V72" i="7"/>
  <c r="V75" i="7" s="1"/>
  <c r="V20" i="7"/>
  <c r="T40" i="12"/>
  <c r="T45" i="12" s="1"/>
  <c r="BC24" i="12" s="1"/>
  <c r="V42" i="7"/>
  <c r="V47" i="7" s="1"/>
  <c r="BD23" i="7" s="1"/>
  <c r="T23" i="12"/>
  <c r="T28" i="12" s="1"/>
  <c r="BC20" i="12" s="1"/>
  <c r="AZ45" i="7"/>
  <c r="U44" i="13"/>
  <c r="U47" i="13" s="1"/>
  <c r="BE28" i="13" s="1"/>
  <c r="C40" i="14"/>
  <c r="C86" i="14"/>
  <c r="U27" i="14" s="1"/>
  <c r="C83" i="14"/>
  <c r="E118" i="14"/>
  <c r="C56" i="14"/>
  <c r="U19" i="14" s="1"/>
  <c r="C36" i="14"/>
  <c r="J69" i="14"/>
  <c r="U39" i="14" s="1"/>
  <c r="M80" i="14"/>
  <c r="M81" i="14" s="1"/>
  <c r="M78" i="14"/>
  <c r="L64" i="14"/>
  <c r="L63" i="14"/>
  <c r="L62" i="14"/>
  <c r="L61" i="14"/>
  <c r="L60" i="14"/>
  <c r="L59" i="14"/>
  <c r="J56" i="14"/>
  <c r="U37" i="14" s="1"/>
  <c r="J52" i="14"/>
  <c r="C22" i="14"/>
  <c r="C25" i="14" s="1"/>
  <c r="K43" i="14"/>
  <c r="J18" i="14"/>
  <c r="U29" i="14" s="1"/>
  <c r="J15" i="14"/>
  <c r="V59" i="7"/>
  <c r="V62" i="7" s="1"/>
  <c r="AE30" i="13"/>
  <c r="AA32" i="13" s="1"/>
  <c r="BE25" i="13" s="1"/>
  <c r="AE28" i="13"/>
  <c r="AA30" i="13" s="1"/>
  <c r="BE22" i="13" s="1"/>
  <c r="AE26" i="13"/>
  <c r="AA28" i="13" s="1"/>
  <c r="BE19" i="13" s="1"/>
  <c r="AA19" i="13"/>
  <c r="AA23" i="13" s="1"/>
  <c r="BE16" i="13" s="1"/>
  <c r="AA17" i="13"/>
  <c r="AA21" i="13" s="1"/>
  <c r="BE13" i="13" s="1"/>
  <c r="A49" i="7"/>
  <c r="T68" i="12"/>
  <c r="BC33" i="12" s="1"/>
  <c r="T64" i="12"/>
  <c r="A58" i="12"/>
  <c r="AE37" i="12"/>
  <c r="AE35" i="12"/>
  <c r="AE33" i="12"/>
  <c r="C67" i="10"/>
  <c r="C71" i="10" s="1"/>
  <c r="U23" i="10" s="1"/>
  <c r="M68" i="10"/>
  <c r="C87" i="10"/>
  <c r="C56" i="10"/>
  <c r="J56" i="10"/>
  <c r="J52" i="10"/>
  <c r="L64" i="10"/>
  <c r="L61" i="10"/>
  <c r="L63" i="10"/>
  <c r="L62" i="10"/>
  <c r="L60" i="10"/>
  <c r="L59" i="10"/>
  <c r="J15" i="10"/>
  <c r="BE31" i="13" l="1"/>
  <c r="M24" i="14"/>
  <c r="M26" i="14"/>
  <c r="U13" i="14"/>
  <c r="BD28" i="7"/>
  <c r="BJ31" i="7" s="1"/>
  <c r="BD31" i="7" s="1"/>
  <c r="U17" i="14"/>
  <c r="AE34" i="13"/>
  <c r="AA34" i="13" s="1"/>
  <c r="BI37" i="12"/>
  <c r="BC37" i="12" s="1"/>
  <c r="M30" i="14" l="1"/>
  <c r="J30" i="14" s="1"/>
  <c r="U31" i="14" s="1"/>
  <c r="V41" i="14" s="1"/>
  <c r="U41" i="14" s="1"/>
  <c r="C60" i="10"/>
  <c r="U21" i="10" s="1"/>
  <c r="E94" i="10"/>
  <c r="C104" i="10" s="1"/>
  <c r="C37" i="10" l="1"/>
  <c r="C40" i="10"/>
  <c r="C101" i="10"/>
  <c r="D10" i="11"/>
  <c r="D9" i="11"/>
  <c r="D8" i="11"/>
  <c r="D7" i="11"/>
  <c r="D6" i="11"/>
  <c r="D5" i="11"/>
  <c r="D4" i="11"/>
  <c r="D3" i="11"/>
  <c r="B4" i="11" l="1"/>
  <c r="B5" i="11" s="1"/>
  <c r="B6" i="11" s="1"/>
  <c r="B7" i="11" s="1"/>
  <c r="B8" i="11" s="1"/>
  <c r="B9" i="11" s="1"/>
  <c r="E4" i="11"/>
  <c r="E5" i="11" s="1"/>
  <c r="E6" i="11" s="1"/>
  <c r="E7" i="11" s="1"/>
  <c r="E8" i="11" s="1"/>
  <c r="E9" i="11" s="1"/>
  <c r="E10" i="11" s="1"/>
  <c r="C22" i="10" s="1"/>
  <c r="C25" i="10" s="1"/>
  <c r="E3" i="11"/>
  <c r="U39" i="10" l="1"/>
  <c r="M66" i="10"/>
  <c r="M69" i="10" s="1"/>
  <c r="J69" i="10" s="1"/>
  <c r="J43" i="10" l="1"/>
  <c r="K43" i="10"/>
  <c r="U41" i="10" l="1"/>
  <c r="U35" i="10"/>
  <c r="M28" i="10"/>
  <c r="M26" i="10"/>
  <c r="M24" i="10"/>
  <c r="J18" i="10"/>
  <c r="M30" i="10" l="1"/>
  <c r="J30" i="10" s="1"/>
  <c r="U33" i="10" l="1"/>
  <c r="U31" i="10"/>
  <c r="D41" i="11" l="1"/>
  <c r="D40" i="11"/>
  <c r="D39" i="11"/>
  <c r="D38" i="11"/>
  <c r="D37" i="11"/>
  <c r="D36" i="11"/>
  <c r="D35" i="11"/>
  <c r="D34" i="11"/>
  <c r="D33" i="11"/>
  <c r="B33" i="11"/>
  <c r="B34" i="11" l="1"/>
  <c r="E34" i="11"/>
  <c r="U29" i="10"/>
  <c r="E35" i="11"/>
  <c r="E36" i="11" s="1"/>
  <c r="E37" i="11" s="1"/>
  <c r="E38" i="11" s="1"/>
  <c r="E39" i="11" s="1"/>
  <c r="E40" i="11" s="1"/>
  <c r="E41" i="11" s="1"/>
  <c r="B35" i="11"/>
  <c r="U17" i="10" l="1"/>
  <c r="B36" i="11"/>
  <c r="B37" i="11" l="1"/>
  <c r="B38" i="11" s="1"/>
  <c r="B39" i="11" s="1"/>
  <c r="B40" i="11" s="1"/>
  <c r="C53" i="14" l="1"/>
  <c r="C84" i="10"/>
  <c r="U25" i="10"/>
  <c r="U13" i="10"/>
  <c r="V43" i="10" l="1"/>
  <c r="U43"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Ingar Strand</author>
  </authors>
  <commentList>
    <comment ref="J16" authorId="0" shapeId="0" xr:uid="{A8C1D134-685A-46F2-8586-187F896E02BB}">
      <text>
        <r>
          <rPr>
            <b/>
            <sz val="9"/>
            <color indexed="81"/>
            <rFont val="Tahoma"/>
            <family val="2"/>
          </rPr>
          <t xml:space="preserve">Sett inn antall dager i havn / </t>
        </r>
        <r>
          <rPr>
            <b/>
            <sz val="9"/>
            <color indexed="60"/>
            <rFont val="Tahoma"/>
            <family val="2"/>
          </rPr>
          <t>Insert number of days in port</t>
        </r>
      </text>
    </comment>
    <comment ref="C18" authorId="0" shapeId="0" xr:uid="{7D764B98-B7DB-4894-9A97-75085C914B9C}">
      <text>
        <r>
          <rPr>
            <b/>
            <sz val="9"/>
            <color indexed="81"/>
            <rFont val="Tahoma"/>
            <family val="2"/>
          </rPr>
          <t xml:space="preserve">Sett inn skipets lengde i meter / </t>
        </r>
        <r>
          <rPr>
            <b/>
            <sz val="9"/>
            <color indexed="60"/>
            <rFont val="Tahoma"/>
            <family val="2"/>
          </rPr>
          <t>Insert the ship's length in meters</t>
        </r>
      </text>
    </comment>
    <comment ref="C20" authorId="0" shapeId="0" xr:uid="{0B9F0847-C45C-4624-A0EA-64F9A351D142}">
      <text>
        <r>
          <rPr>
            <b/>
            <sz val="9"/>
            <color indexed="81"/>
            <rFont val="Tahoma"/>
            <family val="2"/>
          </rPr>
          <t xml:space="preserve">Sett inn skipets tonnasje i BT
</t>
        </r>
        <r>
          <rPr>
            <b/>
            <sz val="9"/>
            <color indexed="60"/>
            <rFont val="Tahoma"/>
            <family val="2"/>
          </rPr>
          <t>Insert the ship's tonnage in BT</t>
        </r>
      </text>
    </comment>
    <comment ref="C23" authorId="0" shapeId="0" xr:uid="{33BE70D9-D402-4807-9E38-8B4DBE63BD11}">
      <text>
        <r>
          <rPr>
            <b/>
            <sz val="9"/>
            <color indexed="81"/>
            <rFont val="Tahoma"/>
            <family val="2"/>
          </rPr>
          <t xml:space="preserve">Sett inn det estimerte antall havneanløp.
</t>
        </r>
        <r>
          <rPr>
            <b/>
            <sz val="9"/>
            <color indexed="60"/>
            <rFont val="Tahoma"/>
            <family val="2"/>
          </rPr>
          <t>Insert the estimated number of port entries.</t>
        </r>
      </text>
    </comment>
    <comment ref="J24" authorId="0" shapeId="0" xr:uid="{9A907932-F11B-46EF-B601-B235A84E1C7C}">
      <text>
        <r>
          <rPr>
            <b/>
            <sz val="9"/>
            <color indexed="81"/>
            <rFont val="Tahoma"/>
            <family val="2"/>
          </rPr>
          <t xml:space="preserve">Sett inn antall fortøyningstjenester dagtid / </t>
        </r>
        <r>
          <rPr>
            <b/>
            <sz val="9"/>
            <color indexed="60"/>
            <rFont val="Tahoma"/>
            <family val="2"/>
          </rPr>
          <t>Insert number of mooring services daytime</t>
        </r>
      </text>
    </comment>
    <comment ref="J26" authorId="0" shapeId="0" xr:uid="{1440BBB6-D374-4299-84CF-68A810C9390F}">
      <text>
        <r>
          <rPr>
            <b/>
            <sz val="9"/>
            <color indexed="81"/>
            <rFont val="Tahoma"/>
            <family val="2"/>
          </rPr>
          <t>Sett inn antall fortøyningstjenester ettermiddag /</t>
        </r>
        <r>
          <rPr>
            <b/>
            <sz val="9"/>
            <color indexed="60"/>
            <rFont val="Tahoma"/>
            <family val="2"/>
          </rPr>
          <t xml:space="preserve"> Insert number of mooring services in the afternoon</t>
        </r>
      </text>
    </comment>
    <comment ref="J28" authorId="0" shapeId="0" xr:uid="{1E630789-09B2-4A18-97DB-1101E7F7CF9F}">
      <text>
        <r>
          <rPr>
            <b/>
            <sz val="9"/>
            <color indexed="81"/>
            <rFont val="Tahoma"/>
            <family val="2"/>
          </rPr>
          <t>Sett inn antall fortøyningstjenester kveldstid /</t>
        </r>
        <r>
          <rPr>
            <b/>
            <sz val="9"/>
            <color indexed="60"/>
            <rFont val="Tahoma"/>
            <family val="2"/>
          </rPr>
          <t xml:space="preserve"> Insert number of mooring services in evening-nighthours</t>
        </r>
      </text>
    </comment>
    <comment ref="C35" authorId="0" shapeId="0" xr:uid="{0BE0A4D7-A2B1-4445-BBBB-AFD00530E3B9}">
      <text>
        <r>
          <rPr>
            <b/>
            <sz val="9"/>
            <color indexed="81"/>
            <rFont val="Tahoma"/>
            <family val="2"/>
          </rPr>
          <t xml:space="preserve">Sett inn skipets tonnasje i BT
</t>
        </r>
        <r>
          <rPr>
            <b/>
            <sz val="9"/>
            <color indexed="60"/>
            <rFont val="Tahoma"/>
            <family val="2"/>
          </rPr>
          <t>Insert the ship's tonnage in BT</t>
        </r>
      </text>
    </comment>
    <comment ref="C38" authorId="0" shapeId="0" xr:uid="{592563D0-6620-4025-B07A-3AD9C5F7B810}">
      <text>
        <r>
          <rPr>
            <b/>
            <sz val="9"/>
            <color indexed="81"/>
            <rFont val="Tahoma"/>
            <family val="2"/>
          </rPr>
          <t xml:space="preserve">Sett inn det estimerte antall havneanløp.
</t>
        </r>
        <r>
          <rPr>
            <b/>
            <sz val="9"/>
            <color indexed="60"/>
            <rFont val="Tahoma"/>
            <family val="2"/>
          </rPr>
          <t>Insert the estimated number of port entries.</t>
        </r>
      </text>
    </comment>
    <comment ref="J38" authorId="0" shapeId="0" xr:uid="{FBA48947-C70C-4DEA-BDC0-904FFC574BD0}">
      <text>
        <r>
          <rPr>
            <b/>
            <sz val="9"/>
            <color indexed="81"/>
            <rFont val="Tahoma"/>
            <family val="2"/>
          </rPr>
          <t xml:space="preserve">Sett inn fartøyets tonnasje i BT / </t>
        </r>
        <r>
          <rPr>
            <b/>
            <sz val="9"/>
            <color indexed="60"/>
            <rFont val="Tahoma"/>
            <family val="2"/>
          </rPr>
          <t>Isert the vessels tonnage in BT</t>
        </r>
      </text>
    </comment>
    <comment ref="J41" authorId="0" shapeId="0" xr:uid="{9CEDBE9B-83F4-436A-85FB-B5920E03F35E}">
      <text>
        <r>
          <rPr>
            <b/>
            <sz val="9"/>
            <color indexed="81"/>
            <rFont val="Tahoma"/>
            <family val="2"/>
          </rPr>
          <t xml:space="preserve">Sett inn antall påstardede uker i havn / </t>
        </r>
        <r>
          <rPr>
            <b/>
            <sz val="9"/>
            <color indexed="60"/>
            <rFont val="Tahoma"/>
            <family val="2"/>
          </rPr>
          <t>Insert numbers of started weeks in port</t>
        </r>
      </text>
    </comment>
    <comment ref="J54" authorId="0" shapeId="0" xr:uid="{EC28602D-1DF1-4B2E-BB72-9AF7B34A7A53}">
      <text>
        <r>
          <rPr>
            <b/>
            <sz val="9"/>
            <color indexed="81"/>
            <rFont val="Tahoma"/>
            <family val="2"/>
          </rPr>
          <t>Sett inn hvor mange kubikk levert i store mengder /</t>
        </r>
        <r>
          <rPr>
            <b/>
            <sz val="9"/>
            <color indexed="60"/>
            <rFont val="Tahoma"/>
            <family val="2"/>
          </rPr>
          <t>Insert in cubic delivery of big amount of garbage</t>
        </r>
      </text>
    </comment>
    <comment ref="C58" authorId="0" shapeId="0" xr:uid="{7C55F86D-7424-4C54-BE66-95C7FA5E7CF2}">
      <text>
        <r>
          <rPr>
            <b/>
            <sz val="9"/>
            <color indexed="81"/>
            <rFont val="Tahoma"/>
            <family val="2"/>
          </rPr>
          <t xml:space="preserve">Sett inn skipets tonnasje i BT
</t>
        </r>
        <r>
          <rPr>
            <b/>
            <sz val="9"/>
            <color indexed="60"/>
            <rFont val="Tahoma"/>
            <family val="2"/>
          </rPr>
          <t>Insert the ship's tonnage in BT</t>
        </r>
      </text>
    </comment>
    <comment ref="J65" authorId="0" shapeId="0" xr:uid="{E62192F0-0252-461E-B772-A152C0CD8F95}">
      <text>
        <r>
          <rPr>
            <b/>
            <sz val="9"/>
            <color indexed="81"/>
            <rFont val="Tahoma"/>
            <family val="2"/>
          </rPr>
          <t>Sett inn vannlevering i antall kubikk meter / Insert amount of potwater delivery in cubic metres</t>
        </r>
      </text>
    </comment>
    <comment ref="J67" authorId="0" shapeId="0" xr:uid="{7FB0725B-E1FA-43CE-955E-6875DBBB041C}">
      <text>
        <r>
          <rPr>
            <b/>
            <sz val="9"/>
            <color indexed="81"/>
            <rFont val="Tahoma"/>
            <family val="2"/>
          </rPr>
          <t>Sett inn tid bruk på vannfylling / Insert hours used for filling potwater.</t>
        </r>
      </text>
    </comment>
    <comment ref="C82" authorId="0" shapeId="0" xr:uid="{7F2E2745-2894-4024-B72B-C8C5B7A1FEF5}">
      <text>
        <r>
          <rPr>
            <b/>
            <sz val="9"/>
            <color indexed="81"/>
            <rFont val="Tahoma"/>
            <family val="2"/>
          </rPr>
          <t xml:space="preserve">Sett inn skipets tonnasje i BT
</t>
        </r>
        <r>
          <rPr>
            <b/>
            <sz val="9"/>
            <color indexed="60"/>
            <rFont val="Tahoma"/>
            <family val="2"/>
          </rPr>
          <t>Insert the ship's tonnage in BT</t>
        </r>
      </text>
    </comment>
    <comment ref="C85" authorId="0" shapeId="0" xr:uid="{202D6DA1-0DA9-498F-B513-F893E07DE3B8}">
      <text>
        <r>
          <rPr>
            <b/>
            <sz val="9"/>
            <color indexed="81"/>
            <rFont val="Tahoma"/>
            <family val="2"/>
          </rPr>
          <t xml:space="preserve">Sett inn antall dager / </t>
        </r>
        <r>
          <rPr>
            <b/>
            <sz val="9"/>
            <color indexed="60"/>
            <rFont val="Tahoma"/>
            <family val="2"/>
          </rPr>
          <t>Insert number of days to stay</t>
        </r>
      </text>
    </comment>
    <comment ref="C99" authorId="0" shapeId="0" xr:uid="{C47BC58E-BF78-4B90-BAC7-DFE260B482DD}">
      <text>
        <r>
          <rPr>
            <b/>
            <sz val="9"/>
            <color indexed="81"/>
            <rFont val="Tahoma"/>
            <family val="2"/>
          </rPr>
          <t xml:space="preserve">Sett inn skipets tonnasje i BT
</t>
        </r>
        <r>
          <rPr>
            <b/>
            <sz val="9"/>
            <color indexed="60"/>
            <rFont val="Tahoma"/>
            <family val="2"/>
          </rPr>
          <t>Insert the ship's tonnage in BT</t>
        </r>
      </text>
    </comment>
    <comment ref="C102" authorId="0" shapeId="0" xr:uid="{7C5AE0FE-5C76-44E5-AC7A-DB8DF680269C}">
      <text>
        <r>
          <rPr>
            <b/>
            <sz val="9"/>
            <color indexed="81"/>
            <rFont val="Tahoma"/>
            <family val="2"/>
          </rPr>
          <t xml:space="preserve">Sett inn det estimerte antall havneanløp.
</t>
        </r>
        <r>
          <rPr>
            <b/>
            <sz val="9"/>
            <color indexed="60"/>
            <rFont val="Tahoma"/>
            <family val="2"/>
          </rPr>
          <t>Insert the estimated number of port entries.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Ingar Strand</author>
  </authors>
  <commentList>
    <comment ref="J16" authorId="0" shapeId="0" xr:uid="{D6B77DBF-F3AD-4B26-8B91-4AFB6DD7BF98}">
      <text>
        <r>
          <rPr>
            <b/>
            <sz val="9"/>
            <color indexed="81"/>
            <rFont val="Tahoma"/>
            <family val="2"/>
          </rPr>
          <t xml:space="preserve">Sett inn antall dager i havn / </t>
        </r>
        <r>
          <rPr>
            <b/>
            <sz val="9"/>
            <color indexed="60"/>
            <rFont val="Tahoma"/>
            <family val="2"/>
          </rPr>
          <t>Insert number of days in port</t>
        </r>
      </text>
    </comment>
    <comment ref="C20" authorId="0" shapeId="0" xr:uid="{C37165FD-7F9F-43AB-B8A8-EBB7D5FAA141}">
      <text>
        <r>
          <rPr>
            <b/>
            <sz val="9"/>
            <color indexed="81"/>
            <rFont val="Tahoma"/>
            <family val="2"/>
          </rPr>
          <t xml:space="preserve">Sett inn skipets tonnasje i BT
</t>
        </r>
        <r>
          <rPr>
            <b/>
            <sz val="9"/>
            <color indexed="60"/>
            <rFont val="Tahoma"/>
            <family val="2"/>
          </rPr>
          <t>Insert the ship's tonnage in BT</t>
        </r>
      </text>
    </comment>
    <comment ref="C23" authorId="0" shapeId="0" xr:uid="{79E8122C-831B-4BC1-BDD9-F20237A1599E}">
      <text>
        <r>
          <rPr>
            <b/>
            <sz val="9"/>
            <color indexed="81"/>
            <rFont val="Tahoma"/>
            <family val="2"/>
          </rPr>
          <t xml:space="preserve">Sett inn antall måneder / </t>
        </r>
        <r>
          <rPr>
            <b/>
            <sz val="9"/>
            <color indexed="60"/>
            <rFont val="Tahoma"/>
            <family val="2"/>
          </rPr>
          <t>insert number of months</t>
        </r>
        <r>
          <rPr>
            <sz val="9"/>
            <color indexed="81"/>
            <rFont val="Tahoma"/>
            <family val="2"/>
          </rPr>
          <t xml:space="preserve">
</t>
        </r>
      </text>
    </comment>
    <comment ref="J24" authorId="0" shapeId="0" xr:uid="{9E6E500C-0C4B-4286-A665-2229F37AF314}">
      <text>
        <r>
          <rPr>
            <b/>
            <sz val="9"/>
            <color indexed="81"/>
            <rFont val="Tahoma"/>
            <family val="2"/>
          </rPr>
          <t xml:space="preserve">Sett inn antall fortøyningstjenester dagtid / </t>
        </r>
        <r>
          <rPr>
            <b/>
            <sz val="9"/>
            <color indexed="60"/>
            <rFont val="Tahoma"/>
            <family val="2"/>
          </rPr>
          <t>Insert number of mooring services daytime</t>
        </r>
      </text>
    </comment>
    <comment ref="J26" authorId="0" shapeId="0" xr:uid="{AA1E2388-666A-43D2-A28F-3EF1D0032F3C}">
      <text>
        <r>
          <rPr>
            <b/>
            <sz val="9"/>
            <color indexed="81"/>
            <rFont val="Tahoma"/>
            <family val="2"/>
          </rPr>
          <t>Sett inn antall fortøyningstjenester ettermiddag /</t>
        </r>
        <r>
          <rPr>
            <b/>
            <sz val="9"/>
            <color indexed="60"/>
            <rFont val="Tahoma"/>
            <family val="2"/>
          </rPr>
          <t xml:space="preserve"> Insert number of mooring services in the afternoon</t>
        </r>
      </text>
    </comment>
    <comment ref="J28" authorId="0" shapeId="0" xr:uid="{B15F3204-3AFC-4B64-8E8F-E50BA438C050}">
      <text>
        <r>
          <rPr>
            <b/>
            <sz val="9"/>
            <color indexed="81"/>
            <rFont val="Tahoma"/>
            <family val="2"/>
          </rPr>
          <t>Sett inn antall fortøyningstjenester kveldstid /</t>
        </r>
        <r>
          <rPr>
            <b/>
            <sz val="9"/>
            <color indexed="60"/>
            <rFont val="Tahoma"/>
            <family val="2"/>
          </rPr>
          <t xml:space="preserve"> Insert number of mooring services in evening-nighthours</t>
        </r>
      </text>
    </comment>
    <comment ref="J38" authorId="0" shapeId="0" xr:uid="{372F1772-DD42-41FE-BFB0-B4C3F8C5E12B}">
      <text>
        <r>
          <rPr>
            <b/>
            <sz val="9"/>
            <color indexed="81"/>
            <rFont val="Tahoma"/>
            <family val="2"/>
          </rPr>
          <t xml:space="preserve">Sett inn fartøyets tonnasje i BT / </t>
        </r>
        <r>
          <rPr>
            <b/>
            <sz val="9"/>
            <color indexed="60"/>
            <rFont val="Tahoma"/>
            <family val="2"/>
          </rPr>
          <t>Isert the vessels tonnage in BT</t>
        </r>
      </text>
    </comment>
    <comment ref="J41" authorId="0" shapeId="0" xr:uid="{7CB68EE6-69EC-47DD-8A34-4247F03D1320}">
      <text>
        <r>
          <rPr>
            <b/>
            <sz val="9"/>
            <color indexed="81"/>
            <rFont val="Tahoma"/>
            <family val="2"/>
          </rPr>
          <t xml:space="preserve">Sett inn antall påstardede uker i havn / </t>
        </r>
        <r>
          <rPr>
            <b/>
            <sz val="9"/>
            <color indexed="60"/>
            <rFont val="Tahoma"/>
            <family val="2"/>
          </rPr>
          <t>Insert numbers of started weeks in port</t>
        </r>
      </text>
    </comment>
    <comment ref="C51" authorId="0" shapeId="0" xr:uid="{3BCA763F-F0BE-450B-9E36-F32F32DA228D}">
      <text>
        <r>
          <rPr>
            <b/>
            <sz val="9"/>
            <color indexed="81"/>
            <rFont val="Tahoma"/>
            <family val="2"/>
          </rPr>
          <t xml:space="preserve">Sett inn skipets tonnasje i BT
</t>
        </r>
        <r>
          <rPr>
            <b/>
            <sz val="9"/>
            <color indexed="60"/>
            <rFont val="Tahoma"/>
            <family val="2"/>
          </rPr>
          <t>Insert the ship's tonnage in BT</t>
        </r>
      </text>
    </comment>
    <comment ref="C54" authorId="0" shapeId="0" xr:uid="{4C00EB71-D114-4234-9A9D-74F142567C7E}">
      <text>
        <r>
          <rPr>
            <b/>
            <sz val="9"/>
            <color indexed="81"/>
            <rFont val="Tahoma"/>
            <family val="2"/>
          </rPr>
          <t xml:space="preserve">Sett inn antall dager / </t>
        </r>
        <r>
          <rPr>
            <b/>
            <sz val="9"/>
            <color indexed="60"/>
            <rFont val="Tahoma"/>
            <family val="2"/>
          </rPr>
          <t>Insert number of days to stay</t>
        </r>
      </text>
    </comment>
    <comment ref="J54" authorId="0" shapeId="0" xr:uid="{C11E6BF1-18C1-4404-993D-7386372C39C8}">
      <text>
        <r>
          <rPr>
            <b/>
            <sz val="9"/>
            <color indexed="81"/>
            <rFont val="Tahoma"/>
            <family val="2"/>
          </rPr>
          <t>Sett inn hvor mange kubikk levert i store mengder /</t>
        </r>
        <r>
          <rPr>
            <b/>
            <sz val="9"/>
            <color indexed="60"/>
            <rFont val="Tahoma"/>
            <family val="2"/>
          </rPr>
          <t>Insert in cubic delivery of big amount of garbage</t>
        </r>
      </text>
    </comment>
    <comment ref="J65" authorId="0" shapeId="0" xr:uid="{A15390E2-4149-4FE6-9511-AACCF660E9F5}">
      <text>
        <r>
          <rPr>
            <b/>
            <sz val="9"/>
            <color indexed="81"/>
            <rFont val="Tahoma"/>
            <family val="2"/>
          </rPr>
          <t>Sett inn vannlevering i antall kubikk meter / Insert amount of potwater delivery in cubic metres</t>
        </r>
      </text>
    </comment>
    <comment ref="C67" authorId="0" shapeId="0" xr:uid="{68C1EFA3-CA50-4B69-A1B1-B3D16483A943}">
      <text>
        <r>
          <rPr>
            <b/>
            <sz val="9"/>
            <color indexed="81"/>
            <rFont val="Tahoma"/>
            <family val="2"/>
          </rPr>
          <t xml:space="preserve">Sett inn antall dagers leie ved flytebrygge. </t>
        </r>
        <r>
          <rPr>
            <b/>
            <sz val="9"/>
            <color indexed="60"/>
            <rFont val="Tahoma"/>
            <family val="2"/>
          </rPr>
          <t>Insert number of days rental at the floating pier.</t>
        </r>
      </text>
    </comment>
    <comment ref="J67" authorId="0" shapeId="0" xr:uid="{ED1951F9-E58D-4B3E-952E-A484636AF7B9}">
      <text>
        <r>
          <rPr>
            <b/>
            <sz val="9"/>
            <color indexed="81"/>
            <rFont val="Tahoma"/>
            <family val="2"/>
          </rPr>
          <t>Sett inn tid bruk på vannfylling / Insert hours used for filling potwater.</t>
        </r>
      </text>
    </comment>
    <comment ref="C81" authorId="0" shapeId="0" xr:uid="{CA45E97B-FB42-4C9E-B49E-D65E36B8AEEA}">
      <text>
        <r>
          <rPr>
            <b/>
            <sz val="9"/>
            <color indexed="81"/>
            <rFont val="Tahoma"/>
            <family val="2"/>
          </rPr>
          <t xml:space="preserve">Sett inn skipets tonnasje i BT
</t>
        </r>
        <r>
          <rPr>
            <b/>
            <sz val="9"/>
            <color indexed="60"/>
            <rFont val="Tahoma"/>
            <family val="2"/>
          </rPr>
          <t>Insert the ship's tonnage in BT</t>
        </r>
      </text>
    </comment>
    <comment ref="C84" authorId="0" shapeId="0" xr:uid="{F9EF4BF8-D43B-46CD-BD3D-F54B2FF6AFFE}">
      <text>
        <r>
          <rPr>
            <b/>
            <sz val="9"/>
            <color indexed="81"/>
            <rFont val="Tahoma"/>
            <family val="2"/>
          </rPr>
          <t xml:space="preserve">Sett inn det estimerte antall havneanløp.
</t>
        </r>
        <r>
          <rPr>
            <b/>
            <sz val="9"/>
            <color indexed="60"/>
            <rFont val="Tahoma"/>
            <family val="2"/>
          </rPr>
          <t>Insert the estimated number of port entries.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Ingar Strand</author>
  </authors>
  <commentList>
    <comment ref="T24" authorId="0" shapeId="0" xr:uid="{89DF45F7-5BEF-469E-892D-A9F73D435DC0}">
      <text>
        <r>
          <rPr>
            <b/>
            <sz val="9"/>
            <color indexed="81"/>
            <rFont val="Tahoma"/>
            <family val="2"/>
          </rPr>
          <t xml:space="preserve">Sett inn fartøyets lengde i meter / </t>
        </r>
        <r>
          <rPr>
            <b/>
            <sz val="9"/>
            <color indexed="60"/>
            <rFont val="Tahoma"/>
            <family val="2"/>
          </rPr>
          <t>Insert the vessels length in metres</t>
        </r>
      </text>
    </comment>
    <comment ref="T26" authorId="0" shapeId="0" xr:uid="{B5EE0944-81CE-413F-BE95-9DB1E5DF44AD}">
      <text>
        <r>
          <rPr>
            <b/>
            <sz val="9"/>
            <color indexed="81"/>
            <rFont val="Tahoma"/>
            <family val="2"/>
          </rPr>
          <t xml:space="preserve">Sett inn antall dager / </t>
        </r>
        <r>
          <rPr>
            <b/>
            <sz val="9"/>
            <color indexed="60"/>
            <rFont val="Tahoma"/>
            <family val="2"/>
          </rPr>
          <t>Insert number of days to stay</t>
        </r>
      </text>
    </comment>
    <comment ref="T41" authorId="0" shapeId="0" xr:uid="{B99BDD14-24A7-4584-82FE-6B121C02D7F2}">
      <text>
        <r>
          <rPr>
            <b/>
            <sz val="9"/>
            <color indexed="81"/>
            <rFont val="Tahoma"/>
            <family val="2"/>
          </rPr>
          <t xml:space="preserve">Sett inn fartøyets lengde i meter / </t>
        </r>
        <r>
          <rPr>
            <b/>
            <sz val="9"/>
            <color indexed="60"/>
            <rFont val="Tahoma"/>
            <family val="2"/>
          </rPr>
          <t>Insert the vessels length in metres</t>
        </r>
      </text>
    </comment>
    <comment ref="T43" authorId="0" shapeId="0" xr:uid="{757119E5-6325-4E2B-BC2D-0DFF66D26C7E}">
      <text>
        <r>
          <rPr>
            <b/>
            <sz val="9"/>
            <color indexed="81"/>
            <rFont val="Tahoma"/>
            <family val="2"/>
          </rPr>
          <t xml:space="preserve">Sett inn antall måneder / </t>
        </r>
        <r>
          <rPr>
            <b/>
            <sz val="9"/>
            <color indexed="60"/>
            <rFont val="Tahoma"/>
            <family val="2"/>
          </rPr>
          <t>Insert number of months to stay</t>
        </r>
      </text>
    </comment>
    <comment ref="T52" authorId="0" shapeId="0" xr:uid="{4793B3A5-8AA4-4229-87C0-517468B5C8A2}">
      <text>
        <r>
          <rPr>
            <b/>
            <sz val="9"/>
            <color indexed="81"/>
            <rFont val="Tahoma"/>
            <family val="2"/>
          </rPr>
          <t xml:space="preserve">Sett inn fartøyets lengde i meter / </t>
        </r>
        <r>
          <rPr>
            <b/>
            <sz val="9"/>
            <color indexed="60"/>
            <rFont val="Tahoma"/>
            <family val="2"/>
          </rPr>
          <t>Insert the vessels length in metres</t>
        </r>
      </text>
    </comment>
    <comment ref="T54" authorId="0" shapeId="0" xr:uid="{F1CCE6A3-28DE-4344-8594-9A0D8CEB8F66}">
      <text>
        <r>
          <rPr>
            <b/>
            <sz val="9"/>
            <color indexed="81"/>
            <rFont val="Tahoma"/>
            <family val="2"/>
          </rPr>
          <t xml:space="preserve">Sett inn antall måneder / </t>
        </r>
        <r>
          <rPr>
            <b/>
            <sz val="9"/>
            <color indexed="60"/>
            <rFont val="Tahoma"/>
            <family val="2"/>
          </rPr>
          <t>Insert number of months to stay</t>
        </r>
      </text>
    </comment>
    <comment ref="T66" authorId="0" shapeId="0" xr:uid="{FECE5F21-2AAC-4E34-A543-AC94E57342F9}">
      <text>
        <r>
          <rPr>
            <b/>
            <sz val="9"/>
            <color indexed="81"/>
            <rFont val="Tahoma"/>
            <family val="2"/>
          </rPr>
          <t>Sett inn antall Tendringer /</t>
        </r>
        <r>
          <rPr>
            <b/>
            <sz val="9"/>
            <color indexed="60"/>
            <rFont val="Tahoma"/>
            <family val="2"/>
          </rPr>
          <t xml:space="preserve"> Insert number of Tendings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Ingar Strand</author>
  </authors>
  <commentList>
    <comment ref="V24" authorId="0" shapeId="0" xr:uid="{F8D696DE-5566-4439-BCCD-80AFF1C7B2FC}">
      <text>
        <r>
          <rPr>
            <b/>
            <sz val="9"/>
            <color indexed="81"/>
            <rFont val="Tahoma"/>
            <family val="2"/>
          </rPr>
          <t xml:space="preserve">Sett inn fartøyets lengde i meter / </t>
        </r>
        <r>
          <rPr>
            <b/>
            <sz val="9"/>
            <color indexed="60"/>
            <rFont val="Tahoma"/>
            <family val="2"/>
          </rPr>
          <t>Insert the vessels length in metres</t>
        </r>
      </text>
    </comment>
    <comment ref="V27" authorId="0" shapeId="0" xr:uid="{599102E4-CF61-44A9-9871-783F8FF7EEE3}">
      <text>
        <r>
          <rPr>
            <b/>
            <sz val="9"/>
            <color indexed="81"/>
            <rFont val="Tahoma"/>
            <family val="2"/>
          </rPr>
          <t xml:space="preserve">Sett inn antall dager / </t>
        </r>
        <r>
          <rPr>
            <b/>
            <sz val="9"/>
            <color indexed="60"/>
            <rFont val="Tahoma"/>
            <family val="2"/>
          </rPr>
          <t>Insert number of days to stay</t>
        </r>
      </text>
    </comment>
    <comment ref="V43" authorId="0" shapeId="0" xr:uid="{5B64296A-38C3-4126-B833-E1122637AFD8}">
      <text>
        <r>
          <rPr>
            <b/>
            <sz val="9"/>
            <color indexed="81"/>
            <rFont val="Tahoma"/>
            <family val="2"/>
          </rPr>
          <t xml:space="preserve">Sett inn fartøyets lengde i meter / </t>
        </r>
        <r>
          <rPr>
            <b/>
            <sz val="9"/>
            <color indexed="60"/>
            <rFont val="Tahoma"/>
            <family val="2"/>
          </rPr>
          <t>Insert the vessels length in metres</t>
        </r>
      </text>
    </comment>
    <comment ref="V45" authorId="0" shapeId="0" xr:uid="{EC4E2A7F-06E2-4538-BC9B-464A46F55A5D}">
      <text>
        <r>
          <rPr>
            <b/>
            <sz val="9"/>
            <color indexed="81"/>
            <rFont val="Tahoma"/>
            <family val="2"/>
          </rPr>
          <t xml:space="preserve">Sett inn antall måneder / </t>
        </r>
        <r>
          <rPr>
            <b/>
            <sz val="9"/>
            <color indexed="60"/>
            <rFont val="Tahoma"/>
            <family val="2"/>
          </rPr>
          <t>Insert number of months to stay</t>
        </r>
      </text>
    </comment>
    <comment ref="V55" authorId="0" shapeId="0" xr:uid="{BADA8E20-B87C-4913-A470-11ABFF046CEC}">
      <text>
        <r>
          <rPr>
            <b/>
            <sz val="9"/>
            <color indexed="81"/>
            <rFont val="Tahoma"/>
            <family val="2"/>
          </rPr>
          <t xml:space="preserve">Sett inn fartøyets lengde i meter / </t>
        </r>
        <r>
          <rPr>
            <b/>
            <sz val="9"/>
            <color indexed="60"/>
            <rFont val="Tahoma"/>
            <family val="2"/>
          </rPr>
          <t>Insert the vessels shiplength in meters</t>
        </r>
      </text>
    </comment>
    <comment ref="V57" authorId="0" shapeId="0" xr:uid="{8693FA28-E541-463D-9AB3-654AD50501EC}">
      <text>
        <r>
          <rPr>
            <b/>
            <sz val="9"/>
            <color indexed="81"/>
            <rFont val="Tahoma"/>
            <family val="2"/>
          </rPr>
          <t xml:space="preserve">Sett inn skipets tonnasje i BT
</t>
        </r>
        <r>
          <rPr>
            <b/>
            <sz val="9"/>
            <color indexed="60"/>
            <rFont val="Tahoma"/>
            <family val="2"/>
          </rPr>
          <t>Insert the ship's tonnage in BT</t>
        </r>
      </text>
    </comment>
    <comment ref="V60" authorId="0" shapeId="0" xr:uid="{A7C1F129-2A70-438F-9FCE-7799CB815AF8}">
      <text>
        <r>
          <rPr>
            <b/>
            <sz val="9"/>
            <color indexed="81"/>
            <rFont val="Tahoma"/>
            <family val="2"/>
          </rPr>
          <t xml:space="preserve">Sett inn antall måneder / </t>
        </r>
        <r>
          <rPr>
            <b/>
            <sz val="9"/>
            <color indexed="60"/>
            <rFont val="Tahoma"/>
            <family val="2"/>
          </rPr>
          <t>insert number of months</t>
        </r>
        <r>
          <rPr>
            <sz val="9"/>
            <color indexed="81"/>
            <rFont val="Tahoma"/>
            <family val="2"/>
          </rPr>
          <t xml:space="preserve">
</t>
        </r>
      </text>
    </comment>
    <comment ref="V70" authorId="0" shapeId="0" xr:uid="{849A008E-D48B-492F-8414-89811894F72E}">
      <text>
        <r>
          <rPr>
            <b/>
            <sz val="9"/>
            <color indexed="81"/>
            <rFont val="Tahoma"/>
            <family val="2"/>
          </rPr>
          <t xml:space="preserve">Sett inn fartøyets tonnasje i BT / </t>
        </r>
        <r>
          <rPr>
            <b/>
            <sz val="9"/>
            <color indexed="60"/>
            <rFont val="Tahoma"/>
            <family val="2"/>
          </rPr>
          <t>Isert the vessels tonnage in BT</t>
        </r>
      </text>
    </comment>
    <comment ref="V73" authorId="0" shapeId="0" xr:uid="{A2BC1F86-34C3-4BF5-A177-1663E57FAA04}">
      <text>
        <r>
          <rPr>
            <b/>
            <sz val="9"/>
            <color indexed="81"/>
            <rFont val="Tahoma"/>
            <family val="2"/>
          </rPr>
          <t xml:space="preserve">Sett inn antall påstardede uker i havn / </t>
        </r>
        <r>
          <rPr>
            <b/>
            <sz val="9"/>
            <color indexed="60"/>
            <rFont val="Tahoma"/>
            <family val="2"/>
          </rPr>
          <t>Insert numbers of started weeks in port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Ingar Strand</author>
  </authors>
  <commentList>
    <comment ref="U40" authorId="0" shapeId="0" xr:uid="{2FBCD57A-9D76-4319-B23B-6BE2EB57C494}">
      <text>
        <r>
          <rPr>
            <b/>
            <sz val="9"/>
            <color indexed="81"/>
            <rFont val="Tahoma"/>
            <family val="2"/>
          </rPr>
          <t xml:space="preserve">Sett inn fartøyets lengde målt i meter / </t>
        </r>
        <r>
          <rPr>
            <b/>
            <sz val="9"/>
            <color indexed="60"/>
            <rFont val="Tahoma"/>
            <family val="2"/>
          </rPr>
          <t>Insert the vessel's shiplength measured in meters</t>
        </r>
      </text>
    </comment>
    <comment ref="U42" authorId="0" shapeId="0" xr:uid="{85DD5695-91AC-4C4D-B411-0F126D750729}">
      <text>
        <r>
          <rPr>
            <b/>
            <sz val="9"/>
            <color indexed="81"/>
            <rFont val="Tahoma"/>
            <family val="2"/>
          </rPr>
          <t xml:space="preserve">Sett inn skipets tonnasje i BT
</t>
        </r>
        <r>
          <rPr>
            <b/>
            <sz val="9"/>
            <color indexed="60"/>
            <rFont val="Tahoma"/>
            <family val="2"/>
          </rPr>
          <t>Insert the ship's tonnage in BT</t>
        </r>
      </text>
    </comment>
    <comment ref="U45" authorId="0" shapeId="0" xr:uid="{7B7131E5-4EDA-4680-9C57-71A94D09C098}">
      <text>
        <r>
          <rPr>
            <b/>
            <sz val="9"/>
            <color indexed="81"/>
            <rFont val="Tahoma"/>
            <family val="2"/>
          </rPr>
          <t xml:space="preserve">Sett inn antall måneder / </t>
        </r>
        <r>
          <rPr>
            <b/>
            <sz val="9"/>
            <color indexed="60"/>
            <rFont val="Tahoma"/>
            <family val="2"/>
          </rPr>
          <t>insert number of months</t>
        </r>
        <r>
          <rPr>
            <sz val="9"/>
            <color indexed="81"/>
            <rFont val="Tahoma"/>
            <family val="2"/>
          </rPr>
          <t xml:space="preserve">
</t>
        </r>
      </text>
    </comment>
  </commentList>
</comments>
</file>

<file path=xl/sharedStrings.xml><?xml version="1.0" encoding="utf-8"?>
<sst xmlns="http://schemas.openxmlformats.org/spreadsheetml/2006/main" count="539" uniqueCount="293">
  <si>
    <t>ANDØY HAVN   KF</t>
  </si>
  <si>
    <t>INFORMASJON FOR BESØKENDE FARTØYER I ANDØY HAVN KF HAVNEOMRÅDER</t>
  </si>
  <si>
    <t>INFORMATION FOR VISITING VESSELS IN ANDOEY HAVN KF HARBOR AREAS</t>
  </si>
  <si>
    <t>Vennligst les denne siden nøye før du går videre.</t>
  </si>
  <si>
    <t xml:space="preserve">Please read this page carefully before you continue. </t>
  </si>
  <si>
    <t>På den neste siden vil du finne kalkulatorer for å beregne en veiledende pris for ditt havnebesøk.                    For andre tilleggstjenester: Se link til Andøy Havn KFs havneregulativ under.</t>
  </si>
  <si>
    <t>On the next pages, you will find calculators to calculate a suggested price for your port visit.                             For other additional services: See link to Andøy Havn KFs harbor regulation in the link below.                                    (text only in Norwegian)</t>
  </si>
  <si>
    <t>https://www.andoy.kommune.no/aktuelt/havneregulativ-2026.7591.aspx</t>
  </si>
  <si>
    <r>
      <t xml:space="preserve">Grunnleggende avgifter/ </t>
    </r>
    <r>
      <rPr>
        <b/>
        <sz val="18"/>
        <color theme="5" tint="-0.499984740745262"/>
        <rFont val="Times New Roman"/>
        <family val="1"/>
      </rPr>
      <t>Basic fees :</t>
    </r>
  </si>
  <si>
    <r>
      <t xml:space="preserve">FARVANNSAVGIFT  / </t>
    </r>
    <r>
      <rPr>
        <b/>
        <sz val="14"/>
        <color theme="5" tint="-0.499984740745262"/>
        <rFont val="Times New Roman"/>
        <family val="1"/>
      </rPr>
      <t>WATERDUES</t>
    </r>
  </si>
  <si>
    <t>1)</t>
  </si>
  <si>
    <r>
      <t xml:space="preserve">Farvannsavgift for alle skip utenom fiskeriregistrerte fartøyer og fartøy som benyttes til passasjerbefordring / </t>
    </r>
    <r>
      <rPr>
        <sz val="12"/>
        <color theme="5" tint="-0.499984740745262"/>
        <rFont val="Times New Roman"/>
        <family val="1"/>
      </rPr>
      <t>Waterdues for all ships other than fishing registered vessels and vessels used for passenger transport.</t>
    </r>
  </si>
  <si>
    <t>2)</t>
  </si>
  <si>
    <r>
      <t>Farvannsavgift for fartøyer som brukes til passasjerbefordringer /</t>
    </r>
    <r>
      <rPr>
        <sz val="12"/>
        <color theme="5" tint="-0.499984740745262"/>
        <rFont val="Times New Roman"/>
        <family val="1"/>
      </rPr>
      <t xml:space="preserve">                                                                Waterdues for vessels used for passenger transport</t>
    </r>
  </si>
  <si>
    <t>3)</t>
  </si>
  <si>
    <r>
      <rPr>
        <sz val="12"/>
        <color theme="4" tint="-0.249977111117893"/>
        <rFont val="Times New Roman"/>
        <family val="1"/>
      </rPr>
      <t>Farvannsavgift for fiskeriregistrerte fartøyer /</t>
    </r>
    <r>
      <rPr>
        <sz val="12"/>
        <color theme="5" tint="-0.499984740745262"/>
        <rFont val="Times New Roman"/>
        <family val="1"/>
      </rPr>
      <t xml:space="preserve">                                                                                            Waterdues for fishing registered vessels</t>
    </r>
  </si>
  <si>
    <r>
      <rPr>
        <b/>
        <sz val="12"/>
        <color theme="4" tint="-0.249977111117893"/>
        <rFont val="Times New Roman"/>
        <family val="1"/>
      </rPr>
      <t>Farvannsavgift skal betales av alle fartøyer med en skipslengde fra 15 meter og over</t>
    </r>
    <r>
      <rPr>
        <b/>
        <sz val="12"/>
        <color theme="1"/>
        <rFont val="Times New Roman"/>
        <family val="1"/>
      </rPr>
      <t xml:space="preserve">                                                         </t>
    </r>
    <r>
      <rPr>
        <b/>
        <sz val="12"/>
        <color theme="5" tint="-0.499984740745262"/>
        <rFont val="Times New Roman"/>
        <family val="1"/>
      </rPr>
      <t>Waterdues shall be paid for all vessels with a shiplength from 15 meters and above</t>
    </r>
  </si>
  <si>
    <r>
      <rPr>
        <b/>
        <sz val="14"/>
        <color theme="4" tint="-0.249977111117893"/>
        <rFont val="Times New Roman"/>
        <family val="1"/>
      </rPr>
      <t>HAVNEAVGIFT /</t>
    </r>
    <r>
      <rPr>
        <b/>
        <sz val="14"/>
        <color theme="1"/>
        <rFont val="Times New Roman"/>
        <family val="1"/>
      </rPr>
      <t xml:space="preserve"> </t>
    </r>
    <r>
      <rPr>
        <b/>
        <sz val="14"/>
        <color theme="5" tint="-0.499984740745262"/>
        <rFont val="Times New Roman"/>
        <family val="1"/>
      </rPr>
      <t>PORT FEES</t>
    </r>
  </si>
  <si>
    <r>
      <t xml:space="preserve">Havneavgift for alle fartøyer utenom fiskeri-registrerte fartøyer                                                                         </t>
    </r>
    <r>
      <rPr>
        <sz val="12"/>
        <color theme="5" tint="-0.499984740745262"/>
        <rFont val="Times New Roman"/>
        <family val="1"/>
      </rPr>
      <t>Port fees for all vessels except fisheries-registered vessels</t>
    </r>
  </si>
  <si>
    <r>
      <t xml:space="preserve">Havneavgift gjeldende kun for fiskeri-registrerte fartøyer                                                                                </t>
    </r>
    <r>
      <rPr>
        <sz val="12"/>
        <color theme="5" tint="-0.499984740745262"/>
        <rFont val="Times New Roman"/>
        <family val="1"/>
      </rPr>
      <t xml:space="preserve">Port fees only to fisheries-registered vessels  </t>
    </r>
  </si>
  <si>
    <r>
      <t xml:space="preserve">ISPS avgift for ISPS sertrifserte fartøyer                                                                                                                                               </t>
    </r>
    <r>
      <rPr>
        <sz val="12"/>
        <color theme="5" tint="-0.499984740745262"/>
        <rFont val="Times New Roman"/>
        <family val="1"/>
      </rPr>
      <t>ISPS fee</t>
    </r>
    <r>
      <rPr>
        <sz val="12"/>
        <color theme="4" tint="-0.249977111117893"/>
        <rFont val="Times New Roman"/>
        <family val="1"/>
      </rPr>
      <t xml:space="preserve"> </t>
    </r>
    <r>
      <rPr>
        <sz val="12"/>
        <color theme="5" tint="-0.499984740745262"/>
        <rFont val="Times New Roman"/>
        <family val="1"/>
      </rPr>
      <t>for ISPS certified vessels</t>
    </r>
  </si>
  <si>
    <r>
      <rPr>
        <b/>
        <sz val="14"/>
        <color theme="4" tint="-0.249977111117893"/>
        <rFont val="Times New Roman"/>
        <family val="1"/>
      </rPr>
      <t xml:space="preserve">ANDRE TILLEGGSTJENESTER / </t>
    </r>
    <r>
      <rPr>
        <b/>
        <sz val="14"/>
        <color theme="5" tint="-0.499984740745262"/>
        <rFont val="Times New Roman"/>
        <family val="1"/>
      </rPr>
      <t>OTHER ADDITIONAL SERVICES:</t>
    </r>
  </si>
  <si>
    <r>
      <t xml:space="preserve">Vannfylling                                                                                                                                              </t>
    </r>
    <r>
      <rPr>
        <sz val="12"/>
        <color theme="5" tint="-0.499984740745262"/>
        <rFont val="Times New Roman"/>
        <family val="1"/>
      </rPr>
      <t>Water filling</t>
    </r>
  </si>
  <si>
    <r>
      <t xml:space="preserve">Strømtilkobling (220V)                                                                                                                   </t>
    </r>
    <r>
      <rPr>
        <sz val="12"/>
        <color theme="5" tint="-0.499984740745262"/>
        <rFont val="Times New Roman"/>
        <family val="1"/>
      </rPr>
      <t>Powerconnection (220V)</t>
    </r>
  </si>
  <si>
    <r>
      <t xml:space="preserve">Renovasjonsgebyr (Pålagt)                                                                                                                    </t>
    </r>
    <r>
      <rPr>
        <sz val="12"/>
        <color theme="5" tint="-0.499984740745262"/>
        <rFont val="Times New Roman"/>
        <family val="1"/>
      </rPr>
      <t>Refuse collection fee (Mandatory)</t>
    </r>
  </si>
  <si>
    <t>4)</t>
  </si>
  <si>
    <r>
      <t xml:space="preserve">Fortøyningstjeneste                                                                                                                                   </t>
    </r>
    <r>
      <rPr>
        <sz val="12"/>
        <color theme="5" tint="-0.499984740745262"/>
        <rFont val="Times New Roman"/>
        <family val="1"/>
      </rPr>
      <t>Mooring service</t>
    </r>
  </si>
  <si>
    <t>5)</t>
  </si>
  <si>
    <r>
      <t xml:space="preserve">Ankringsavgift for ankring i ytre red                                                                                                          </t>
    </r>
    <r>
      <rPr>
        <sz val="12"/>
        <color theme="5" tint="-0.499984740745262"/>
        <rFont val="Times New Roman"/>
        <family val="1"/>
      </rPr>
      <t>Anchoring in outer anchorage area</t>
    </r>
  </si>
  <si>
    <t>6)</t>
  </si>
  <si>
    <r>
      <t xml:space="preserve">Snøbrøytings gebyr i vintermånedene 01.11 - 30.04 (Pålagt)                                                                 </t>
    </r>
    <r>
      <rPr>
        <sz val="12"/>
        <color theme="5" tint="-0.499984740745262"/>
        <rFont val="Times New Roman"/>
        <family val="1"/>
      </rPr>
      <t>Snow ploughing fee in wintermonths  01.11 - 30.04 (Mandatory)</t>
    </r>
  </si>
  <si>
    <r>
      <t xml:space="preserve">ANDRE FORRETNINGSMESSIGE TJENESTER                                                         </t>
    </r>
    <r>
      <rPr>
        <b/>
        <sz val="14"/>
        <color theme="5" tint="-0.499984740745262"/>
        <rFont val="Times New Roman"/>
        <family val="1"/>
      </rPr>
      <t>OTHER BUSINESS RELATED SERVICES</t>
    </r>
  </si>
  <si>
    <r>
      <t xml:space="preserve">Passasjeravgift ved excursjoner                                                                                                                </t>
    </r>
    <r>
      <rPr>
        <sz val="12"/>
        <color theme="5" tint="-0.499984740745262"/>
        <rFont val="Times New Roman"/>
        <family val="1"/>
      </rPr>
      <t>Passenger fee during excursions</t>
    </r>
  </si>
  <si>
    <r>
      <t xml:space="preserve">Tendring av passasjerer ved flytebrygge / liggekai                                                                                    </t>
    </r>
    <r>
      <rPr>
        <sz val="12"/>
        <color theme="5" tint="-0.499984740745262"/>
        <rFont val="Times New Roman"/>
        <family val="1"/>
      </rPr>
      <t>Tending of passengers alongside floating pier / berth</t>
    </r>
  </si>
  <si>
    <r>
      <rPr>
        <sz val="12"/>
        <color theme="4" tint="-0.249977111117893"/>
        <rFont val="Times New Roman"/>
        <family val="1"/>
      </rPr>
      <t xml:space="preserve">Varer levert over kai      </t>
    </r>
    <r>
      <rPr>
        <sz val="12"/>
        <color theme="1"/>
        <rFont val="Times New Roman"/>
        <family val="1"/>
      </rPr>
      <t xml:space="preserve">                                                                                                                      </t>
    </r>
    <r>
      <rPr>
        <sz val="12"/>
        <color theme="5" tint="-0.499984740745262"/>
        <rFont val="Times New Roman"/>
        <family val="1"/>
      </rPr>
      <t>Goods delivered over quay</t>
    </r>
  </si>
  <si>
    <r>
      <rPr>
        <sz val="12"/>
        <color theme="4" tint="-0.249977111117893"/>
        <rFont val="Times New Roman"/>
        <family val="1"/>
      </rPr>
      <t>Varevederlag for overliggende varer</t>
    </r>
    <r>
      <rPr>
        <sz val="12"/>
        <color theme="1"/>
        <rFont val="Times New Roman"/>
        <family val="1"/>
      </rPr>
      <t xml:space="preserve">                                                                                                   </t>
    </r>
    <r>
      <rPr>
        <sz val="12"/>
        <color theme="5" tint="-0.499984740745262"/>
        <rFont val="Times New Roman"/>
        <family val="1"/>
      </rPr>
      <t>Consideration for overlying goods</t>
    </r>
  </si>
  <si>
    <r>
      <rPr>
        <sz val="12"/>
        <color theme="4" tint="-0.249977111117893"/>
        <rFont val="Times New Roman"/>
        <family val="1"/>
      </rPr>
      <t>Mellomlagring av masser</t>
    </r>
    <r>
      <rPr>
        <sz val="12"/>
        <color theme="1"/>
        <rFont val="Times New Roman"/>
        <family val="1"/>
      </rPr>
      <t xml:space="preserve">                                                                                                                          </t>
    </r>
    <r>
      <rPr>
        <sz val="12"/>
        <color theme="5" tint="-0.499984740745262"/>
        <rFont val="Times New Roman"/>
        <family val="1"/>
      </rPr>
      <t>Interim storage of masses</t>
    </r>
  </si>
  <si>
    <r>
      <rPr>
        <sz val="12"/>
        <color theme="4" tint="-0.249977111117893"/>
        <rFont val="Times New Roman"/>
        <family val="1"/>
      </rPr>
      <t>Oppsett av båter på Andøy Havn KF sine kai arealer</t>
    </r>
    <r>
      <rPr>
        <sz val="12"/>
        <color theme="1"/>
        <rFont val="Times New Roman"/>
        <family val="1"/>
      </rPr>
      <t xml:space="preserve">                                                                                                              </t>
    </r>
    <r>
      <rPr>
        <sz val="12"/>
        <color theme="5" tint="-0.499984740745262"/>
        <rFont val="Times New Roman"/>
        <family val="1"/>
      </rPr>
      <t>Setup of boats at Andøy Havn KF's quay areas</t>
    </r>
  </si>
  <si>
    <t>7)</t>
  </si>
  <si>
    <r>
      <rPr>
        <sz val="12"/>
        <color theme="4" tint="-0.249977111117893"/>
        <rFont val="Times New Roman"/>
        <family val="1"/>
      </rPr>
      <t xml:space="preserve">Leie av gaffel-truck  </t>
    </r>
    <r>
      <rPr>
        <sz val="12"/>
        <color theme="1"/>
        <rFont val="Times New Roman"/>
        <family val="1"/>
      </rPr>
      <t xml:space="preserve">                                                                                                                                        </t>
    </r>
    <r>
      <rPr>
        <sz val="12"/>
        <color theme="5" tint="-0.499984740745262"/>
        <rFont val="Times New Roman"/>
        <family val="1"/>
      </rPr>
      <t>Rental of forklift-truck</t>
    </r>
  </si>
  <si>
    <t>8)</t>
  </si>
  <si>
    <r>
      <rPr>
        <sz val="12"/>
        <color theme="4" tint="-0.249977111117893"/>
        <rFont val="Times New Roman"/>
        <family val="1"/>
      </rPr>
      <t>Assistanse av havnebåt med besetning  til inspeksjon / vedlikehold</t>
    </r>
    <r>
      <rPr>
        <sz val="12"/>
        <color theme="5" tint="-0.499984740745262"/>
        <rFont val="Times New Roman"/>
        <family val="1"/>
      </rPr>
      <t xml:space="preserve">                                                            Assistance of harborboat with crew for inspektion / maintenance</t>
    </r>
  </si>
  <si>
    <t>9)</t>
  </si>
  <si>
    <r>
      <rPr>
        <sz val="12"/>
        <color theme="4" tint="-0.249977111117893"/>
        <rFont val="Times New Roman"/>
        <family val="1"/>
      </rPr>
      <t xml:space="preserve">Saksbehandlings gebyrer                                                                                                                             </t>
    </r>
    <r>
      <rPr>
        <sz val="12"/>
        <color theme="5" tint="-0.499984740745262"/>
        <rFont val="Times New Roman"/>
        <family val="1"/>
      </rPr>
      <t>Case processing fees</t>
    </r>
  </si>
  <si>
    <r>
      <rPr>
        <b/>
        <sz val="16"/>
        <color theme="4" tint="-0.249977111117893"/>
        <rFont val="Times New Roman"/>
        <family val="1"/>
      </rPr>
      <t>FOR MERE DETALJERTE OPPLYSNINGER OG PRISER: SE LENKEN TIL HAVNEREGULATIVET.</t>
    </r>
    <r>
      <rPr>
        <b/>
        <sz val="16"/>
        <color theme="1"/>
        <rFont val="Times New Roman"/>
        <family val="1"/>
      </rPr>
      <t xml:space="preserve">                                                                                            </t>
    </r>
    <r>
      <rPr>
        <b/>
        <sz val="16"/>
        <color theme="5" tint="-0.499984740745262"/>
        <rFont val="Times New Roman"/>
        <family val="1"/>
      </rPr>
      <t>FOR MORE DETAILED INFORMMATION AND PRICES: SEE THE LINK TO THE PORT REGULATIONS.</t>
    </r>
    <r>
      <rPr>
        <b/>
        <sz val="16"/>
        <color theme="1"/>
        <rFont val="Times New Roman"/>
        <family val="1"/>
      </rPr>
      <t xml:space="preserve"> </t>
    </r>
    <r>
      <rPr>
        <b/>
        <sz val="16"/>
        <color theme="5" tint="-0.499984740745262"/>
        <rFont val="Times New Roman"/>
        <family val="1"/>
      </rPr>
      <t>(only in Norwegian)</t>
    </r>
  </si>
  <si>
    <r>
      <t xml:space="preserve">VEILEDENDE  KALKULASJON  FOR  STØRRE  FARTØYER  OG  SKIP     /                                                                                                                                       </t>
    </r>
    <r>
      <rPr>
        <b/>
        <sz val="26"/>
        <color theme="5" tint="-0.499984740745262"/>
        <rFont val="Times New Roman"/>
        <family val="1"/>
      </rPr>
      <t>INDICATIVE  CALCULATION  FOR  BIGGER  VESSELS    AND    SHIPS</t>
    </r>
  </si>
  <si>
    <r>
      <rPr>
        <b/>
        <sz val="16"/>
        <rFont val="Times New Roman"/>
        <family val="1"/>
      </rPr>
      <t>FARVANNSAVGIFT /</t>
    </r>
    <r>
      <rPr>
        <b/>
        <sz val="16"/>
        <color rgb="FFC00000"/>
        <rFont val="Times New Roman"/>
        <family val="1"/>
      </rPr>
      <t xml:space="preserve">  </t>
    </r>
    <r>
      <rPr>
        <b/>
        <sz val="16"/>
        <color theme="5" tint="-0.499984740745262"/>
        <rFont val="Times New Roman"/>
        <family val="1"/>
      </rPr>
      <t>WATERDUES</t>
    </r>
  </si>
  <si>
    <r>
      <rPr>
        <b/>
        <sz val="16"/>
        <rFont val="Times New Roman"/>
        <family val="1"/>
      </rPr>
      <t>TILLEGGSTJENESTER / ANDRE AVGIFTER /</t>
    </r>
    <r>
      <rPr>
        <b/>
        <sz val="16"/>
        <color rgb="FFC00000"/>
        <rFont val="Times New Roman"/>
        <family val="1"/>
      </rPr>
      <t xml:space="preserve"> </t>
    </r>
    <r>
      <rPr>
        <b/>
        <sz val="16"/>
        <color theme="5" tint="-0.499984740745262"/>
        <rFont val="Times New Roman"/>
        <family val="1"/>
      </rPr>
      <t>ADDITIONAL SERVICES / OTHER SERVICES</t>
    </r>
  </si>
  <si>
    <r>
      <rPr>
        <b/>
        <sz val="20"/>
        <rFont val="Aptos Narrow"/>
        <family val="2"/>
        <scheme val="minor"/>
      </rPr>
      <t xml:space="preserve">SUMMERING AV DINE BESTILLINGER /   </t>
    </r>
    <r>
      <rPr>
        <b/>
        <sz val="20"/>
        <color rgb="FFC00000"/>
        <rFont val="Aptos Narrow"/>
        <family val="2"/>
        <scheme val="minor"/>
      </rPr>
      <t xml:space="preserve">                                 </t>
    </r>
    <r>
      <rPr>
        <b/>
        <sz val="20"/>
        <color theme="5" tint="-0.499984740745262"/>
        <rFont val="Aptos Narrow"/>
        <family val="2"/>
        <scheme val="minor"/>
      </rPr>
      <t>SUMMARY OF YOUR ORDERS</t>
    </r>
  </si>
  <si>
    <r>
      <t xml:space="preserve">FARVANNSAVGIFT FOR </t>
    </r>
    <r>
      <rPr>
        <b/>
        <sz val="12"/>
        <color theme="1"/>
        <rFont val="Times New Roman"/>
        <family val="1"/>
      </rPr>
      <t>ALLE SKIP OVER 15 METER</t>
    </r>
    <r>
      <rPr>
        <sz val="12"/>
        <color theme="1"/>
        <rFont val="Times New Roman"/>
        <family val="1"/>
      </rPr>
      <t xml:space="preserve"> </t>
    </r>
    <r>
      <rPr>
        <u/>
        <sz val="12"/>
        <color theme="1"/>
        <rFont val="Times New Roman"/>
        <family val="1"/>
      </rPr>
      <t>UTENOM</t>
    </r>
    <r>
      <rPr>
        <sz val="12"/>
        <color theme="1"/>
        <rFont val="Times New Roman"/>
        <family val="1"/>
      </rPr>
      <t xml:space="preserve"> FISKERIREGISTRERTE FARTØYER OG FARTØY SOM BENYTTES TIL PASSASJERBEFORDRINGER /</t>
    </r>
    <r>
      <rPr>
        <sz val="12"/>
        <color theme="5" tint="-0.499984740745262"/>
        <rFont val="Times New Roman"/>
        <family val="1"/>
      </rPr>
      <t xml:space="preserve">                                             WATERDUES FOR </t>
    </r>
    <r>
      <rPr>
        <b/>
        <sz val="12"/>
        <color theme="5" tint="-0.499984740745262"/>
        <rFont val="Times New Roman"/>
        <family val="1"/>
      </rPr>
      <t xml:space="preserve">ALL SHIPS WITH A SHIPLENGTH ABOVE 15 METERS </t>
    </r>
    <r>
      <rPr>
        <u/>
        <sz val="12"/>
        <color theme="5" tint="-0.499984740745262"/>
        <rFont val="Times New Roman"/>
        <family val="1"/>
      </rPr>
      <t>EXCEPT</t>
    </r>
    <r>
      <rPr>
        <sz val="12"/>
        <color theme="5" tint="-0.499984740745262"/>
        <rFont val="Times New Roman"/>
        <family val="1"/>
      </rPr>
      <t xml:space="preserve"> FISHING REGISTERED VESSELS AND VESSELS USED FOR PASSENGER TRANSPORT.</t>
    </r>
  </si>
  <si>
    <r>
      <t xml:space="preserve">ANKRING I YTRE RED /                                                                        </t>
    </r>
    <r>
      <rPr>
        <sz val="12"/>
        <color theme="5" tint="-0.499984740745262"/>
        <rFont val="Times New Roman"/>
        <family val="1"/>
      </rPr>
      <t>ANCHORING IN OUTER ANCHORAGE AREA</t>
    </r>
  </si>
  <si>
    <r>
      <t xml:space="preserve">FARVANNSAVGIFT FOR ALLE SKIP UTENOM FISKERIREGISTRERTE FARTØYER OG FARTØY SOM BENYTTES TIL PASSASJERBEFORDRINGER /                                                               </t>
    </r>
    <r>
      <rPr>
        <sz val="10"/>
        <color theme="5" tint="-0.499984740745262"/>
        <rFont val="Times New Roman"/>
        <family val="1"/>
      </rPr>
      <t>WATERDUES FOR ALL SHIPS OTHER THAN FISHING REGISTERED VESSELS AND VESSELS USED FOR PASSENGER TRANSPORT.</t>
    </r>
  </si>
  <si>
    <r>
      <t xml:space="preserve">PER DØGN / </t>
    </r>
    <r>
      <rPr>
        <sz val="12"/>
        <color theme="5" tint="-0.499984740745262"/>
        <rFont val="Times New Roman"/>
        <family val="1"/>
      </rPr>
      <t>PER DAY</t>
    </r>
  </si>
  <si>
    <t>NOK</t>
  </si>
  <si>
    <r>
      <t xml:space="preserve">Estimert antall døgn /                               </t>
    </r>
    <r>
      <rPr>
        <sz val="12"/>
        <color theme="5" tint="-0.499984740745262"/>
        <rFont val="Times New Roman"/>
        <family val="1"/>
      </rPr>
      <t xml:space="preserve"> Estimated number ov days</t>
    </r>
  </si>
  <si>
    <r>
      <rPr>
        <b/>
        <sz val="12"/>
        <rFont val="Times New Roman"/>
        <family val="1"/>
      </rPr>
      <t>Døgn</t>
    </r>
    <r>
      <rPr>
        <b/>
        <sz val="12"/>
        <color theme="5" tint="-0.499984740745262"/>
        <rFont val="Times New Roman"/>
        <family val="1"/>
      </rPr>
      <t xml:space="preserve">  Day</t>
    </r>
  </si>
  <si>
    <r>
      <t xml:space="preserve">FARVANNSAVGIFT FOR PASSASJERSKIP SOM SEILER INNEN                            ANDØY HAVN KF'S HAVNE FARVANN /                                                                                </t>
    </r>
    <r>
      <rPr>
        <sz val="10"/>
        <color theme="5" tint="-0.499984740745262"/>
        <rFont val="Times New Roman"/>
        <family val="1"/>
      </rPr>
      <t>WATERDUES FOR PASSENGERSHIPS SAILING WITHIN                                            ANDØY HAVN KF'S HARBOR WATERS</t>
    </r>
  </si>
  <si>
    <r>
      <t xml:space="preserve"> Skipets lengde målt i meter /                                                              </t>
    </r>
    <r>
      <rPr>
        <sz val="12"/>
        <color theme="5" tint="-0.499984740745262"/>
        <rFont val="Times New Roman"/>
        <family val="1"/>
      </rPr>
      <t>Ship's length measured in meters</t>
    </r>
  </si>
  <si>
    <r>
      <rPr>
        <b/>
        <sz val="12"/>
        <color theme="1"/>
        <rFont val="Times New Roman"/>
        <family val="1"/>
      </rPr>
      <t>Meter /</t>
    </r>
    <r>
      <rPr>
        <sz val="12"/>
        <color theme="1"/>
        <rFont val="Times New Roman"/>
        <family val="1"/>
      </rPr>
      <t xml:space="preserve"> </t>
    </r>
    <r>
      <rPr>
        <b/>
        <sz val="12"/>
        <color theme="5" tint="-0.499984740745262"/>
        <rFont val="Times New Roman"/>
        <family val="1"/>
      </rPr>
      <t>Metres</t>
    </r>
  </si>
  <si>
    <r>
      <t xml:space="preserve">Sum ankringsavgift /                                       </t>
    </r>
    <r>
      <rPr>
        <sz val="12"/>
        <color theme="5" tint="-0.499984740745262"/>
        <rFont val="Times New Roman"/>
        <family val="1"/>
      </rPr>
      <t>Sum anchorage fee</t>
    </r>
  </si>
  <si>
    <r>
      <t xml:space="preserve">Fartøystørrelse i BT / </t>
    </r>
    <r>
      <rPr>
        <sz val="12"/>
        <color theme="5" tint="-0.499984740745262"/>
        <rFont val="Times New Roman"/>
        <family val="1"/>
      </rPr>
      <t>Ship's tonnage given in BT</t>
    </r>
  </si>
  <si>
    <t>BT</t>
  </si>
  <si>
    <r>
      <t xml:space="preserve">BEHOV FOR FORTØYNINGSTJENESTE /                                                         </t>
    </r>
    <r>
      <rPr>
        <sz val="12"/>
        <color theme="5" tint="-0.499984740745262"/>
        <rFont val="Times New Roman"/>
        <family val="1"/>
      </rPr>
      <t>NEED OF MOORING SERVICE</t>
    </r>
  </si>
  <si>
    <r>
      <t xml:space="preserve">PASSASJER AVGIFT VED EXCURSJONER /                                           </t>
    </r>
    <r>
      <rPr>
        <sz val="10"/>
        <color theme="5" tint="-0.499984740745262"/>
        <rFont val="Times New Roman"/>
        <family val="1"/>
      </rPr>
      <t>PASSENGER FEE AT EXCURSJONS</t>
    </r>
  </si>
  <si>
    <t xml:space="preserve">Farvannsavgift  </t>
  </si>
  <si>
    <r>
      <t xml:space="preserve">Estimert antall havneanløp /                                                          </t>
    </r>
    <r>
      <rPr>
        <sz val="12"/>
        <color theme="5" tint="-0.499984740745262"/>
        <rFont val="Times New Roman"/>
        <family val="1"/>
      </rPr>
      <t>Estimated numbers of port entries:</t>
    </r>
  </si>
  <si>
    <r>
      <rPr>
        <b/>
        <sz val="12"/>
        <rFont val="Times New Roman"/>
        <family val="1"/>
      </rPr>
      <t>Anløp</t>
    </r>
    <r>
      <rPr>
        <b/>
        <sz val="12"/>
        <color rgb="FFC00000"/>
        <rFont val="Times New Roman"/>
        <family val="1"/>
      </rPr>
      <t xml:space="preserve"> </t>
    </r>
    <r>
      <rPr>
        <b/>
        <sz val="12"/>
        <color theme="5" tint="-0.499984740745262"/>
        <rFont val="Times New Roman"/>
        <family val="1"/>
      </rPr>
      <t>Entries</t>
    </r>
  </si>
  <si>
    <r>
      <t xml:space="preserve">PER UTKALLING / </t>
    </r>
    <r>
      <rPr>
        <sz val="12"/>
        <color theme="5" tint="-0.499984740745262"/>
        <rFont val="Times New Roman"/>
        <family val="1"/>
      </rPr>
      <t>EACH CALL</t>
    </r>
  </si>
  <si>
    <r>
      <t xml:space="preserve">TENDRING AV PASSASJERER VED FLYTEBRYGGE / LIGGEKAI  /  </t>
    </r>
    <r>
      <rPr>
        <sz val="10"/>
        <color theme="5" tint="-0.499984740745262"/>
        <rFont val="Times New Roman"/>
        <family val="1"/>
      </rPr>
      <t>TENDING OF PASSENGERS AT FLOATING PIER / BERTH</t>
    </r>
  </si>
  <si>
    <r>
      <t xml:space="preserve">Antall utkallinger norm arbeidstid /                    </t>
    </r>
    <r>
      <rPr>
        <sz val="12"/>
        <color theme="5" tint="-0.499984740745262"/>
        <rFont val="Times New Roman"/>
        <family val="1"/>
      </rPr>
      <t>Number of calls normal working hours</t>
    </r>
  </si>
  <si>
    <r>
      <t xml:space="preserve">Utkall </t>
    </r>
    <r>
      <rPr>
        <b/>
        <sz val="12"/>
        <color theme="5" tint="-0.499984740745262"/>
        <rFont val="Times New Roman"/>
        <family val="1"/>
      </rPr>
      <t>Calls</t>
    </r>
  </si>
  <si>
    <r>
      <t xml:space="preserve">FARVANNSAVGIFT / </t>
    </r>
    <r>
      <rPr>
        <sz val="16"/>
        <color theme="5" tint="-0.499984740745262"/>
        <rFont val="Times New Roman"/>
        <family val="1"/>
      </rPr>
      <t>WATERDUES:</t>
    </r>
  </si>
  <si>
    <r>
      <t xml:space="preserve">HAVNEAVGIFT FOR ALLE SKIP UTENOM FISKERIREGISTRERTE FARTØYER / </t>
    </r>
    <r>
      <rPr>
        <sz val="10"/>
        <color theme="5" tint="-0.499984740745262"/>
        <rFont val="Times New Roman"/>
        <family val="1"/>
      </rPr>
      <t>PORT FEES FOR ALL SHIPS EXCEPT VESSELS REGISTERED IN FISHERIES</t>
    </r>
  </si>
  <si>
    <r>
      <t xml:space="preserve">Estim. ant. Utkall (15:00-20:00) +50%          </t>
    </r>
    <r>
      <rPr>
        <sz val="12"/>
        <color theme="5" tint="-0.499984740745262"/>
        <rFont val="Times New Roman"/>
        <family val="1"/>
      </rPr>
      <t>Est. numb. calls (15:00-20:00) +50%</t>
    </r>
  </si>
  <si>
    <r>
      <t xml:space="preserve">Estim. ant. Utkall (20:00-07:00) +100%          </t>
    </r>
    <r>
      <rPr>
        <sz val="12"/>
        <color theme="5" tint="-0.499984740745262"/>
        <rFont val="Times New Roman"/>
        <family val="1"/>
      </rPr>
      <t>Est. numb. calls (20:00-07:00) +100%</t>
    </r>
  </si>
  <si>
    <r>
      <t xml:space="preserve">ISPS AVGIFT FOR ALLE ISPS SERTIFISERTE FARTØYER /                 </t>
    </r>
    <r>
      <rPr>
        <sz val="10"/>
        <color theme="5" tint="-0.499984740745262"/>
        <rFont val="Times New Roman"/>
        <family val="1"/>
      </rPr>
      <t xml:space="preserve"> ISPS FEE FOR ALL ISPS CERTIFIED VESSSELS</t>
    </r>
  </si>
  <si>
    <r>
      <t xml:space="preserve">FARVANNSAVGIFT FOR PASSASJERSKIP SOM SEILER INNEN                                            ANDØY HAVN KF'S HAVNE FARVANN /                                                                                </t>
    </r>
    <r>
      <rPr>
        <sz val="12"/>
        <color theme="5" tint="-0.499984740745262"/>
        <rFont val="Times New Roman"/>
        <family val="1"/>
      </rPr>
      <t>WATERDUES FOR PASSENGERSHIPS SAILING WITHIN                                                            ANDØY HAVN KF'S HARBOR WATERS</t>
    </r>
  </si>
  <si>
    <r>
      <t xml:space="preserve">Sum fortøynings tjeneste /                              </t>
    </r>
    <r>
      <rPr>
        <sz val="12"/>
        <color theme="5" tint="-0.499984740745262"/>
        <rFont val="Times New Roman"/>
        <family val="1"/>
      </rPr>
      <t>Sum of mooring services</t>
    </r>
  </si>
  <si>
    <r>
      <t xml:space="preserve">ANKRING I YTRE RED /                                                                          </t>
    </r>
    <r>
      <rPr>
        <sz val="10"/>
        <color theme="5" tint="-0.499984740745262"/>
        <rFont val="Times New Roman"/>
        <family val="1"/>
      </rPr>
      <t>ANCHORING IN OUTER ANCHORAGE AREA</t>
    </r>
  </si>
  <si>
    <r>
      <t xml:space="preserve">OBLIGATORISK UKENTLIG RENOVASJONSGEBYR FOR ALLE FARTØYER UNTATT FISKERIREGISTRERTE FARTØYER /                         </t>
    </r>
    <r>
      <rPr>
        <sz val="12"/>
        <color theme="5" tint="-0.499984740745262"/>
        <rFont val="Times New Roman"/>
        <family val="1"/>
      </rPr>
      <t>MANDATORY WEEKLY REFUSE COLLECTION FEE FOR ALL VESSELS EXCEPT FISHERIESREGISTERED VESSELS.</t>
    </r>
  </si>
  <si>
    <r>
      <t xml:space="preserve">BEHOV FOR FORTØYNINGSTJENESTE /                                                  </t>
    </r>
    <r>
      <rPr>
        <sz val="10"/>
        <color theme="5" tint="-0.499984740745262"/>
        <rFont val="Times New Roman"/>
        <family val="1"/>
      </rPr>
      <t xml:space="preserve"> NEED OF MOORING SERVICE</t>
    </r>
  </si>
  <si>
    <r>
      <t xml:space="preserve">Fartøystørrelse i BT Per havneanløp / </t>
    </r>
    <r>
      <rPr>
        <sz val="12"/>
        <color theme="5" tint="-0.499984740745262"/>
        <rFont val="Times New Roman"/>
        <family val="1"/>
      </rPr>
      <t>Ship's tonnage given in BT</t>
    </r>
  </si>
  <si>
    <r>
      <t xml:space="preserve">OBLIGATORISK RENOVASJONSGEBYR FOR ALLE FARTØYER UNTATT FISKERIREGISTRERTE FARTØYER /                         </t>
    </r>
    <r>
      <rPr>
        <sz val="10"/>
        <color theme="5" tint="-0.499984740745262"/>
        <rFont val="Times New Roman"/>
        <family val="1"/>
      </rPr>
      <t>MANDATORY REFUSE COLLECTION FEE FOR ALL VESSELS EXCEPT FISHERIESREGISTERED VESSELS.</t>
    </r>
  </si>
  <si>
    <r>
      <t xml:space="preserve">Estimert antall havneanløp /                                                                     </t>
    </r>
    <r>
      <rPr>
        <sz val="12"/>
        <color theme="5" tint="-0.499984740745262"/>
        <rFont val="Times New Roman"/>
        <family val="1"/>
      </rPr>
      <t>Estimated numbers of port entries:</t>
    </r>
  </si>
  <si>
    <r>
      <t>Fartøystørrelse i BT /</t>
    </r>
    <r>
      <rPr>
        <sz val="11"/>
        <color theme="5" tint="-0.499984740745262"/>
        <rFont val="Times New Roman"/>
        <family val="1"/>
      </rPr>
      <t xml:space="preserve"> Ships tonnage in BT</t>
    </r>
  </si>
  <si>
    <r>
      <t xml:space="preserve">LEVERANSE AV STØRRE MENGDER SØPPEL (  &gt;2m³ ) /                                                 </t>
    </r>
    <r>
      <rPr>
        <sz val="10"/>
        <color theme="5" tint="-0.499984740745262"/>
        <rFont val="Times New Roman"/>
        <family val="1"/>
      </rPr>
      <t>DELIVERY OF BIGGER AMOUNT OF GARBAGE (  &gt;2m³ )</t>
    </r>
  </si>
  <si>
    <r>
      <t xml:space="preserve">FARVANNSAVGIFT / </t>
    </r>
    <r>
      <rPr>
        <sz val="12"/>
        <color theme="5" tint="-0.499984740745262"/>
        <rFont val="Times New Roman"/>
        <family val="1"/>
      </rPr>
      <t>WATERDUES</t>
    </r>
  </si>
  <si>
    <t>Renovasjonsgebyr</t>
  </si>
  <si>
    <r>
      <t xml:space="preserve">Estimert antall  påstartede uker /                                                      </t>
    </r>
    <r>
      <rPr>
        <sz val="11"/>
        <color theme="5" tint="-0.499984740745262"/>
        <rFont val="Times New Roman"/>
        <family val="1"/>
      </rPr>
      <t>Estimated numbers of started weeks:</t>
    </r>
  </si>
  <si>
    <r>
      <rPr>
        <b/>
        <sz val="12"/>
        <rFont val="Times New Roman"/>
        <family val="1"/>
      </rPr>
      <t>Uker</t>
    </r>
    <r>
      <rPr>
        <b/>
        <sz val="12"/>
        <color rgb="FFC00000"/>
        <rFont val="Times New Roman"/>
        <family val="1"/>
      </rPr>
      <t xml:space="preserve"> </t>
    </r>
    <r>
      <rPr>
        <b/>
        <sz val="12"/>
        <color theme="5" tint="-0.499984740745262"/>
        <rFont val="Times New Roman"/>
        <family val="1"/>
      </rPr>
      <t>Weeks</t>
    </r>
  </si>
  <si>
    <r>
      <t xml:space="preserve">VANNFYLLING INKLUDERT ADMINISTRASJONS GEBYR /                   </t>
    </r>
    <r>
      <rPr>
        <sz val="10"/>
        <color theme="5" tint="-0.499984740745262"/>
        <rFont val="Times New Roman"/>
        <family val="1"/>
      </rPr>
      <t>WATER DELIVERY INCLUDED ADMINISTRATION FEE:</t>
    </r>
  </si>
  <si>
    <r>
      <t xml:space="preserve">Estimert renovasjonsgebyr /                   </t>
    </r>
    <r>
      <rPr>
        <sz val="12"/>
        <color theme="5" tint="-0.499984740745262"/>
        <rFont val="Times New Roman"/>
        <family val="1"/>
      </rPr>
      <t>Estimated refuse collection fee:</t>
    </r>
  </si>
  <si>
    <r>
      <t xml:space="preserve">Totalt å betale / </t>
    </r>
    <r>
      <rPr>
        <b/>
        <sz val="20"/>
        <color theme="5" tint="-0.499984740745262"/>
        <rFont val="Times New Roman"/>
        <family val="1"/>
      </rPr>
      <t>Final fee:</t>
    </r>
  </si>
  <si>
    <r>
      <t xml:space="preserve">PASSASJER OG TENDRINGS AVGIFT /                                          </t>
    </r>
    <r>
      <rPr>
        <sz val="16"/>
        <color theme="5" tint="-0.499984740745262"/>
        <rFont val="Times New Roman"/>
        <family val="1"/>
      </rPr>
      <t>PASSENGER AND TENDER FEE</t>
    </r>
  </si>
  <si>
    <r>
      <t>LEVERANSE AV STØRRE MENGDER SØPPEL (  &gt;2m</t>
    </r>
    <r>
      <rPr>
        <sz val="12"/>
        <color theme="1"/>
        <rFont val="Aptos Narrow"/>
        <family val="2"/>
      </rPr>
      <t xml:space="preserve">³ </t>
    </r>
    <r>
      <rPr>
        <sz val="12"/>
        <color theme="1"/>
        <rFont val="Times New Roman"/>
        <family val="1"/>
      </rPr>
      <t xml:space="preserve">) /                                                 </t>
    </r>
    <r>
      <rPr>
        <sz val="12"/>
        <color theme="5" tint="-0.499984740745262"/>
        <rFont val="Times New Roman"/>
        <family val="1"/>
      </rPr>
      <t>DELIVERY OF BIGGER AMOUNT OF GARBAGE (  &gt;2m³ )</t>
    </r>
  </si>
  <si>
    <r>
      <rPr>
        <b/>
        <u/>
        <sz val="16"/>
        <color theme="1"/>
        <rFont val="Times New Roman"/>
        <family val="1"/>
      </rPr>
      <t>PASSASJER AVGIFT</t>
    </r>
    <r>
      <rPr>
        <b/>
        <sz val="16"/>
        <color theme="1"/>
        <rFont val="Times New Roman"/>
        <family val="1"/>
      </rPr>
      <t xml:space="preserve">  /  </t>
    </r>
    <r>
      <rPr>
        <b/>
        <u/>
        <sz val="16"/>
        <color theme="5" tint="-0.499984740745262"/>
        <rFont val="Times New Roman"/>
        <family val="1"/>
      </rPr>
      <t>PASSENGER FEE</t>
    </r>
    <r>
      <rPr>
        <b/>
        <sz val="16"/>
        <color theme="5" tint="-0.499984740745262"/>
        <rFont val="Times New Roman"/>
        <family val="1"/>
      </rPr>
      <t xml:space="preserve"> :</t>
    </r>
    <r>
      <rPr>
        <b/>
        <sz val="12"/>
        <color theme="5" tint="-0.499984740745262"/>
        <rFont val="Times New Roman"/>
        <family val="1"/>
      </rPr>
      <t xml:space="preserve"> </t>
    </r>
    <r>
      <rPr>
        <sz val="12"/>
        <color theme="1"/>
        <rFont val="Times New Roman"/>
        <family val="1"/>
      </rPr>
      <t xml:space="preserve">                                                                                        ALLE FARTØYER SOM BENYTTES TIL PASSASJERTRAFIKK / EXCURSJONER, SKAL BETALE ET PASSASJERTILLEGG NÅR DE BENYTTES I ANDØY HAVN KF SITT SJØDISTRIKT.  /                     </t>
    </r>
    <r>
      <rPr>
        <sz val="12"/>
        <color theme="5" tint="-0.499984740745262"/>
        <rFont val="Times New Roman"/>
        <family val="1"/>
      </rPr>
      <t>ALL VESSELS USED FOR PASSENGER TRAFFIC / EXCURSIONS MUST PAY A PASSENGER SURCHARGE WHEN THEY ARE USED IN ANDØY HAVN KF'S SEA DISTRICT</t>
    </r>
  </si>
  <si>
    <r>
      <t xml:space="preserve">PRIS PER m³ / </t>
    </r>
    <r>
      <rPr>
        <sz val="12"/>
        <color theme="5" tint="-0.499984740745262"/>
        <rFont val="Times New Roman"/>
        <family val="1"/>
      </rPr>
      <t>FEE PER m³</t>
    </r>
  </si>
  <si>
    <r>
      <t xml:space="preserve">Mengde i kubikmeter ( m³ ) /                          </t>
    </r>
    <r>
      <rPr>
        <sz val="11"/>
        <color theme="5" tint="-0.499984740745262"/>
        <rFont val="Times New Roman"/>
        <family val="1"/>
      </rPr>
      <t>Amount in cubic metres ( m³ )</t>
    </r>
  </si>
  <si>
    <r>
      <t>m</t>
    </r>
    <r>
      <rPr>
        <b/>
        <sz val="16"/>
        <color theme="5" tint="-0.499984740745262"/>
        <rFont val="Aptos Narrow"/>
        <family val="2"/>
      </rPr>
      <t>³</t>
    </r>
  </si>
  <si>
    <r>
      <t xml:space="preserve">PASSASJER AVGIFT PER 2026   /    </t>
    </r>
    <r>
      <rPr>
        <sz val="12"/>
        <color theme="5" tint="-0.499984740745262"/>
        <rFont val="Times New Roman"/>
        <family val="1"/>
      </rPr>
      <t>PASSENGER FEE PER 2026</t>
    </r>
  </si>
  <si>
    <t>ANTALL PASSASJERER  /  NUMBER OF PASSENGERS</t>
  </si>
  <si>
    <t>PAX</t>
  </si>
  <si>
    <t xml:space="preserve">FYLLING AV FERSKVANN </t>
  </si>
  <si>
    <t>Startpris:</t>
  </si>
  <si>
    <t xml:space="preserve">NOK </t>
  </si>
  <si>
    <t>PASSASJER AVGIFT  / PASSENGER FEE</t>
  </si>
  <si>
    <t>FOR STØRRE LEVERANSER</t>
  </si>
  <si>
    <t>Per m³ :</t>
  </si>
  <si>
    <t>SERVICE GEBYR</t>
  </si>
  <si>
    <t xml:space="preserve">Per time : </t>
  </si>
  <si>
    <t>POTWATER DELIVERY</t>
  </si>
  <si>
    <t xml:space="preserve">Start price: </t>
  </si>
  <si>
    <r>
      <t xml:space="preserve">TENDRING AV PASSASJERER VED FLYTEBRYGGE / LIGGEKAI                                                                                      </t>
    </r>
    <r>
      <rPr>
        <sz val="12"/>
        <color theme="5" tint="-0.499984740745262"/>
        <rFont val="Times New Roman"/>
        <family val="1"/>
      </rPr>
      <t>TENDING OF PASSENGER AT FLOATING PIER / BERTH</t>
    </r>
  </si>
  <si>
    <t>FOR BIGGER DELIVERIES</t>
  </si>
  <si>
    <t>SERVICE FEE</t>
  </si>
  <si>
    <r>
      <t xml:space="preserve">Mengde ferskvann i kubikmeter ( m³ ) /                          </t>
    </r>
    <r>
      <rPr>
        <sz val="11"/>
        <color theme="5" tint="-0.499984740745262"/>
        <rFont val="Times New Roman"/>
        <family val="1"/>
      </rPr>
      <t>Amount potwater in cubic metres ( m³ )</t>
    </r>
  </si>
  <si>
    <r>
      <t>Avgift per tendring:</t>
    </r>
    <r>
      <rPr>
        <sz val="12"/>
        <color theme="5" tint="-0.499984740745262"/>
        <rFont val="Times New Roman"/>
        <family val="1"/>
      </rPr>
      <t xml:space="preserve"> Fee per tending:</t>
    </r>
  </si>
  <si>
    <r>
      <t xml:space="preserve">Hver /        </t>
    </r>
    <r>
      <rPr>
        <sz val="12"/>
        <color theme="5" tint="-0.499984740745262"/>
        <rFont val="Times New Roman"/>
        <family val="1"/>
      </rPr>
      <t>Each</t>
    </r>
  </si>
  <si>
    <r>
      <t xml:space="preserve">Hele påbegynt time (r)  brukt på vannfylling /                   </t>
    </r>
    <r>
      <rPr>
        <sz val="12"/>
        <color theme="5" tint="-0.499984740745262"/>
        <rFont val="Times New Roman"/>
        <family val="1"/>
      </rPr>
      <t>Estimated started hours in administration fee:</t>
    </r>
  </si>
  <si>
    <r>
      <t xml:space="preserve">Estimert antall Tendringer / </t>
    </r>
    <r>
      <rPr>
        <sz val="12"/>
        <color theme="5" tint="-0.499984740745262"/>
        <rFont val="Times New Roman"/>
        <family val="1"/>
      </rPr>
      <t>Estimated numbers of tendings</t>
    </r>
  </si>
  <si>
    <r>
      <t xml:space="preserve">Estimert vannfyllings gebyr /                   </t>
    </r>
    <r>
      <rPr>
        <sz val="12"/>
        <color theme="5" tint="-0.499984740745262"/>
        <rFont val="Times New Roman"/>
        <family val="1"/>
      </rPr>
      <t>Estimated waterfilling fee:</t>
    </r>
  </si>
  <si>
    <r>
      <t xml:space="preserve">HAVNEAVGIFT / </t>
    </r>
    <r>
      <rPr>
        <sz val="16"/>
        <color theme="5" tint="-0.499984740745262"/>
        <rFont val="Times New Roman"/>
        <family val="1"/>
      </rPr>
      <t>PORT FEES</t>
    </r>
  </si>
  <si>
    <r>
      <rPr>
        <b/>
        <sz val="16"/>
        <rFont val="Times New Roman"/>
        <family val="1"/>
      </rPr>
      <t>HAVNEAVGIFT /</t>
    </r>
    <r>
      <rPr>
        <b/>
        <sz val="16"/>
        <color rgb="FFC00000"/>
        <rFont val="Times New Roman"/>
        <family val="1"/>
      </rPr>
      <t xml:space="preserve"> </t>
    </r>
    <r>
      <rPr>
        <b/>
        <sz val="16"/>
        <color theme="5" tint="-0.499984740745262"/>
        <rFont val="Times New Roman"/>
        <family val="1"/>
      </rPr>
      <t>PORT FEES</t>
    </r>
  </si>
  <si>
    <r>
      <rPr>
        <b/>
        <sz val="12"/>
        <color theme="1"/>
        <rFont val="Times New Roman"/>
        <family val="1"/>
      </rPr>
      <t>HAVNEAVGIFT</t>
    </r>
    <r>
      <rPr>
        <sz val="12"/>
        <color theme="1"/>
        <rFont val="Times New Roman"/>
        <family val="1"/>
      </rPr>
      <t xml:space="preserve"> FOR ALLE FARTØYER</t>
    </r>
    <r>
      <rPr>
        <b/>
        <sz val="12"/>
        <color theme="1"/>
        <rFont val="Times New Roman"/>
        <family val="1"/>
      </rPr>
      <t xml:space="preserve"> </t>
    </r>
    <r>
      <rPr>
        <u/>
        <sz val="12"/>
        <color theme="1"/>
        <rFont val="Times New Roman"/>
        <family val="1"/>
      </rPr>
      <t>UTENOM</t>
    </r>
    <r>
      <rPr>
        <sz val="12"/>
        <color theme="1"/>
        <rFont val="Times New Roman"/>
        <family val="1"/>
      </rPr>
      <t xml:space="preserve"> FISKERIREGISTRERTE FARTØYER /                                                                                                                                           </t>
    </r>
    <r>
      <rPr>
        <sz val="12"/>
        <color theme="5" tint="-0.499984740745262"/>
        <rFont val="Times New Roman"/>
        <family val="1"/>
      </rPr>
      <t xml:space="preserve">PORT FEES FOR ALL SHIPS </t>
    </r>
    <r>
      <rPr>
        <u/>
        <sz val="12"/>
        <color theme="5" tint="-0.499984740745262"/>
        <rFont val="Times New Roman"/>
        <family val="1"/>
      </rPr>
      <t>EXCEPT OF</t>
    </r>
    <r>
      <rPr>
        <sz val="12"/>
        <color theme="5" tint="-0.499984740745262"/>
        <rFont val="Times New Roman"/>
        <family val="1"/>
      </rPr>
      <t xml:space="preserve"> FISHERIES REGISTERED VESSELS</t>
    </r>
  </si>
  <si>
    <t>Kaivederlag</t>
  </si>
  <si>
    <r>
      <t xml:space="preserve">Estimert antall dager i havn / </t>
    </r>
    <r>
      <rPr>
        <b/>
        <sz val="12"/>
        <color theme="5" tint="-0.499984740745262"/>
        <rFont val="Times New Roman"/>
        <family val="1"/>
      </rPr>
      <t>Estimated number of days in port</t>
    </r>
  </si>
  <si>
    <r>
      <t xml:space="preserve">Dager </t>
    </r>
    <r>
      <rPr>
        <b/>
        <sz val="12"/>
        <color theme="5" tint="-0.499984740745262"/>
        <rFont val="Times New Roman"/>
        <family val="1"/>
      </rPr>
      <t>Days</t>
    </r>
  </si>
  <si>
    <r>
      <t xml:space="preserve">ISPS AVGIFT  /  </t>
    </r>
    <r>
      <rPr>
        <b/>
        <sz val="18"/>
        <color theme="5" tint="-0.499984740745262"/>
        <rFont val="Times New Roman"/>
        <family val="1"/>
      </rPr>
      <t>ISPS FEE</t>
    </r>
  </si>
  <si>
    <r>
      <rPr>
        <b/>
        <sz val="12"/>
        <color theme="1"/>
        <rFont val="Times New Roman"/>
        <family val="1"/>
      </rPr>
      <t>ISPS AVGIFT</t>
    </r>
    <r>
      <rPr>
        <sz val="12"/>
        <color theme="1"/>
        <rFont val="Times New Roman"/>
        <family val="1"/>
      </rPr>
      <t xml:space="preserve"> FOR ALLE ISPS SERTIFISERTE FARTØYER  /</t>
    </r>
    <r>
      <rPr>
        <sz val="12"/>
        <color theme="5" tint="-0.499984740745262"/>
        <rFont val="Times New Roman"/>
        <family val="1"/>
      </rPr>
      <t xml:space="preserve">                                                         ISPS FEE FOR ALL ISPS CERTIFIED VESSELS</t>
    </r>
  </si>
  <si>
    <t>Fartøystørrelse i BT Per anløp</t>
  </si>
  <si>
    <t>ISPS vederlag</t>
  </si>
  <si>
    <r>
      <t xml:space="preserve">Estimert antall havneanløp / </t>
    </r>
    <r>
      <rPr>
        <sz val="12"/>
        <color theme="5" tint="-0.499984740745262"/>
        <rFont val="Times New Roman"/>
        <family val="1"/>
      </rPr>
      <t>Estimated number of port entries</t>
    </r>
  </si>
  <si>
    <r>
      <t xml:space="preserve">Anløp </t>
    </r>
    <r>
      <rPr>
        <b/>
        <sz val="12"/>
        <color theme="5" tint="-0.499984740745262"/>
        <rFont val="Times New Roman"/>
        <family val="1"/>
      </rPr>
      <t>Entries</t>
    </r>
  </si>
  <si>
    <r>
      <t>ISPS AVGIFT /</t>
    </r>
    <r>
      <rPr>
        <sz val="16"/>
        <color theme="5" tint="-0.499984740745262"/>
        <rFont val="Times New Roman"/>
        <family val="1"/>
      </rPr>
      <t xml:space="preserve"> ISPS FEE</t>
    </r>
  </si>
  <si>
    <r>
      <t xml:space="preserve">VEILEDENDE  KALKULASJON  FOR  MINDRE OPPLEVELSES FARTØYER     /                                                                                                                                       </t>
    </r>
    <r>
      <rPr>
        <b/>
        <sz val="26"/>
        <color theme="5" tint="-0.499984740745262"/>
        <rFont val="Times New Roman"/>
        <family val="1"/>
      </rPr>
      <t>INDICATIVE  CALCULATION  FOR SMALLER EXPEDITION VESSELS</t>
    </r>
  </si>
  <si>
    <r>
      <rPr>
        <b/>
        <sz val="12"/>
        <color theme="1"/>
        <rFont val="Times New Roman"/>
        <family val="1"/>
      </rPr>
      <t xml:space="preserve">FARVANNSAVGIFT </t>
    </r>
    <r>
      <rPr>
        <sz val="12"/>
        <color theme="1"/>
        <rFont val="Times New Roman"/>
        <family val="1"/>
      </rPr>
      <t xml:space="preserve">FOR FARTØY OVER 15 METER SOM BENYTTES TIL PASSASJERBEFORDRING I KOMMUNENS FARVANN / SJØOMRÅDE, ELLER SOM LIGGER I OPPLAG /                                                                                                                                       </t>
    </r>
    <r>
      <rPr>
        <sz val="12"/>
        <color theme="5" tint="-0.499984740745262"/>
        <rFont val="Times New Roman"/>
        <family val="1"/>
      </rPr>
      <t>WATERDUES FOR VESSELS OF A LENGTH ABOVE 15 METERS THAT ARE USED FOR PASSENGER TRANSPORT IN THE MUNICIPALITY'S WATERS / SEA AREA, OR THAT ARE IN LAYUP</t>
    </r>
  </si>
  <si>
    <r>
      <t xml:space="preserve">FARVANNSAVGIFT FOR FARTØY SOM BENYTTES TIL PASSASJERBEFORDRING I KOMMUNENS FARVANN / SJØOMRÅDE, ELLER SOM LIGGER I OPPLAG /  </t>
    </r>
    <r>
      <rPr>
        <sz val="10"/>
        <color theme="5" tint="-0.499984740745262"/>
        <rFont val="Times New Roman"/>
        <family val="1"/>
      </rPr>
      <t>WATERDUES FOR VESSELS THAT ARE USED FOR PASSENGER TRANSPORT IN THE MUNICIPALITY'S WATERS / SEA AREA, OR THAT ARE IN LAYUP</t>
    </r>
  </si>
  <si>
    <r>
      <t xml:space="preserve">Fartøystørrelse MAKS OPP TIL </t>
    </r>
    <r>
      <rPr>
        <b/>
        <sz val="12"/>
        <color theme="1"/>
        <rFont val="Times New Roman"/>
        <family val="1"/>
      </rPr>
      <t>1000 BT</t>
    </r>
    <r>
      <rPr>
        <sz val="12"/>
        <color theme="1"/>
        <rFont val="Times New Roman"/>
        <family val="1"/>
      </rPr>
      <t xml:space="preserve"> per mnd</t>
    </r>
  </si>
  <si>
    <t>Farvannsavgift</t>
  </si>
  <si>
    <r>
      <t xml:space="preserve">Estimert antall måneder / </t>
    </r>
    <r>
      <rPr>
        <b/>
        <sz val="12"/>
        <color theme="5" tint="-0.499984740745262"/>
        <rFont val="Times New Roman"/>
        <family val="1"/>
      </rPr>
      <t>Estimated number of months to stay</t>
    </r>
  </si>
  <si>
    <r>
      <rPr>
        <b/>
        <sz val="12"/>
        <color theme="1"/>
        <rFont val="Times New Roman"/>
        <family val="1"/>
      </rPr>
      <t>Mnd.</t>
    </r>
    <r>
      <rPr>
        <b/>
        <sz val="12"/>
        <color rgb="FFC00000"/>
        <rFont val="Times New Roman"/>
        <family val="1"/>
      </rPr>
      <t xml:space="preserve"> </t>
    </r>
    <r>
      <rPr>
        <b/>
        <sz val="12"/>
        <color theme="5" tint="-0.499984740745262"/>
        <rFont val="Times New Roman"/>
        <family val="1"/>
      </rPr>
      <t>Mnt.</t>
    </r>
  </si>
  <si>
    <r>
      <t xml:space="preserve">HAVNEAVGIFT FOR MINDRE FARTØYER I NÆRING MED PLASS VED FLYTEBRYGGE /                                                                                               </t>
    </r>
    <r>
      <rPr>
        <sz val="10"/>
        <color theme="5" tint="-0.499984740745262"/>
        <rFont val="Times New Roman"/>
        <family val="1"/>
      </rPr>
      <t>PORT DUES FOR SMALL VESSELS IN BUSINESS WITH SPACE AT A FLOATING PIER</t>
    </r>
  </si>
  <si>
    <r>
      <t xml:space="preserve">FARVANNSAVGIFT / </t>
    </r>
    <r>
      <rPr>
        <sz val="16"/>
        <color theme="5" tint="-0.499984740745262"/>
        <rFont val="Times New Roman"/>
        <family val="1"/>
      </rPr>
      <t>WATERDUES</t>
    </r>
  </si>
  <si>
    <r>
      <t xml:space="preserve"> TENDRINGS AVGIFT /                                                                             </t>
    </r>
    <r>
      <rPr>
        <sz val="16"/>
        <color theme="5" tint="-0.499984740745262"/>
        <rFont val="Times New Roman"/>
        <family val="1"/>
      </rPr>
      <t>TENDER FEE</t>
    </r>
  </si>
  <si>
    <r>
      <rPr>
        <b/>
        <sz val="12"/>
        <color theme="1"/>
        <rFont val="Times New Roman"/>
        <family val="1"/>
      </rPr>
      <t>HAVNEAVGIFT</t>
    </r>
    <r>
      <rPr>
        <sz val="12"/>
        <color theme="1"/>
        <rFont val="Times New Roman"/>
        <family val="1"/>
      </rPr>
      <t xml:space="preserve"> FOR ALLE FARTØYER</t>
    </r>
    <r>
      <rPr>
        <b/>
        <sz val="12"/>
        <color theme="1"/>
        <rFont val="Times New Roman"/>
        <family val="1"/>
      </rPr>
      <t xml:space="preserve"> </t>
    </r>
    <r>
      <rPr>
        <u/>
        <sz val="12"/>
        <color theme="1"/>
        <rFont val="Times New Roman"/>
        <family val="1"/>
      </rPr>
      <t>UTENOM</t>
    </r>
    <r>
      <rPr>
        <sz val="12"/>
        <color theme="1"/>
        <rFont val="Times New Roman"/>
        <family val="1"/>
      </rPr>
      <t xml:space="preserve"> FISKERIREGISTRERTE FARTØYER /                                                                                                                                           </t>
    </r>
    <r>
      <rPr>
        <sz val="12"/>
        <color theme="5" tint="-0.499984740745262"/>
        <rFont val="Times New Roman"/>
        <family val="1"/>
      </rPr>
      <t xml:space="preserve">PORT DUES FOR ALL SHIPS </t>
    </r>
    <r>
      <rPr>
        <u/>
        <sz val="12"/>
        <color theme="5" tint="-0.499984740745262"/>
        <rFont val="Times New Roman"/>
        <family val="1"/>
      </rPr>
      <t>EXCEPT OF</t>
    </r>
    <r>
      <rPr>
        <sz val="12"/>
        <color theme="5" tint="-0.499984740745262"/>
        <rFont val="Times New Roman"/>
        <family val="1"/>
      </rPr>
      <t xml:space="preserve"> FISHERIES REGISTERED VESSELS</t>
    </r>
  </si>
  <si>
    <r>
      <t xml:space="preserve">HAVNEAVGIFT FOR MINDRE FARTØYER I NÆRING MED PLASS VED FLYTEBRYGGE /                                                                                             </t>
    </r>
    <r>
      <rPr>
        <sz val="16"/>
        <color theme="5" tint="-0.499984740745262"/>
        <rFont val="Times New Roman"/>
        <family val="1"/>
      </rPr>
      <t>PORT DUES FOR SMALL VESSELS IN BUSINESS WITH A SPACE AT FLOATING PIERS:</t>
    </r>
  </si>
  <si>
    <r>
      <t xml:space="preserve">LEIEPRIS PR. DAG: / </t>
    </r>
    <r>
      <rPr>
        <sz val="12"/>
        <color theme="5" tint="-0.499984740745262"/>
        <rFont val="Times New Roman"/>
        <family val="1"/>
      </rPr>
      <t>RENTAL FEE PER DAY:</t>
    </r>
  </si>
  <si>
    <r>
      <t xml:space="preserve">Per day /          </t>
    </r>
    <r>
      <rPr>
        <b/>
        <sz val="12"/>
        <color theme="5" tint="-0.499984740745262"/>
        <rFont val="Times New Roman"/>
        <family val="1"/>
      </rPr>
      <t>Per day</t>
    </r>
  </si>
  <si>
    <r>
      <t xml:space="preserve">Estimert antall dager / </t>
    </r>
    <r>
      <rPr>
        <sz val="12"/>
        <color theme="5" tint="-0.499984740745262"/>
        <rFont val="Times New Roman"/>
        <family val="1"/>
      </rPr>
      <t>Estimated number of days:</t>
    </r>
  </si>
  <si>
    <r>
      <t xml:space="preserve">VEILEDENDE KALULASJON FOR MNDRE FARTØYER / FRITIDSBÅTER /                                                                                                                                                         </t>
    </r>
    <r>
      <rPr>
        <b/>
        <sz val="26"/>
        <color theme="5" tint="-0.499984740745262"/>
        <rFont val="Times New Roman"/>
        <family val="1"/>
      </rPr>
      <t>INDICATIVE CALCULATION FOR SMALLER VESSELS / LEISURECRAFTS</t>
    </r>
  </si>
  <si>
    <r>
      <t xml:space="preserve">LEIEPRISER FOR PLASS I SMÅBÅTHAVNEN            /            </t>
    </r>
    <r>
      <rPr>
        <b/>
        <sz val="18"/>
        <color theme="5" tint="-0.499984740745262"/>
        <rFont val="Times New Roman"/>
        <family val="1"/>
      </rPr>
      <t>RENTAL FEES FOR MOORING IN THE MARINA</t>
    </r>
  </si>
  <si>
    <r>
      <t xml:space="preserve">KORTTIDS LEIE  /  </t>
    </r>
    <r>
      <rPr>
        <b/>
        <sz val="16"/>
        <color theme="5" tint="-0.499984740745262"/>
        <rFont val="Calibri"/>
        <family val="2"/>
      </rPr>
      <t>SHORT TERM RENTAL</t>
    </r>
  </si>
  <si>
    <r>
      <t xml:space="preserve">OPPSUMMERING AV DINE BESTILLINGER    /    </t>
    </r>
    <r>
      <rPr>
        <sz val="20"/>
        <color theme="5" tint="-0.499984740745262"/>
        <rFont val="Times New Roman"/>
        <family val="1"/>
      </rPr>
      <t xml:space="preserve">  SUMMARY OF YOUR ORDERS</t>
    </r>
  </si>
  <si>
    <r>
      <t xml:space="preserve">DØGNLEIE AV PLASS VED GJESTEBRYGGE OG TENDRING AV PASSASJERER /                      </t>
    </r>
    <r>
      <rPr>
        <b/>
        <sz val="14"/>
        <color theme="5" tint="-0.499984740745262"/>
        <rFont val="Calibri"/>
        <family val="2"/>
      </rPr>
      <t>DAILY RENTAL AT GUEST PIER AND TENDING OF PASSENGERS</t>
    </r>
  </si>
  <si>
    <r>
      <t>DØGNLEIE VED GJESTEBRYGGE FOR FRITIDSFARTØY (inkludert strøm) /</t>
    </r>
    <r>
      <rPr>
        <sz val="12"/>
        <color theme="5" tint="-0.499984740745262"/>
        <rFont val="Times New Roman"/>
        <family val="1"/>
      </rPr>
      <t xml:space="preserve">                                                                                         DAILY RENTAL AT GUEST PIER FOR RECREATIONAL CRAFT (shore connection included)</t>
    </r>
  </si>
  <si>
    <r>
      <t xml:space="preserve">DØGNLEIE VED GJESTEBRYGGE FOR FRITIDSFARTØY                        (inkludert strøm) /                                                                                          </t>
    </r>
    <r>
      <rPr>
        <sz val="12"/>
        <color theme="5" tint="-0.499984740745262"/>
        <rFont val="Times New Roman"/>
        <family val="1"/>
      </rPr>
      <t>DAILY RENTAL AT GUEST PIER FOR RECREATIONAL CRAFT                  (shore connection included)</t>
    </r>
  </si>
  <si>
    <r>
      <t xml:space="preserve">Døgnleie per dag / </t>
    </r>
    <r>
      <rPr>
        <sz val="12"/>
        <color theme="5" tint="-0.499984740745262"/>
        <rFont val="Times New Roman"/>
        <family val="1"/>
      </rPr>
      <t>Daily rental per day</t>
    </r>
  </si>
  <si>
    <r>
      <t xml:space="preserve">Fartøystørrelse i Meter / </t>
    </r>
    <r>
      <rPr>
        <sz val="12"/>
        <color theme="5" tint="-0.499984740745262"/>
        <rFont val="Times New Roman"/>
        <family val="1"/>
      </rPr>
      <t>Ship's lenght in Meter:</t>
    </r>
  </si>
  <si>
    <r>
      <t>Meter /</t>
    </r>
    <r>
      <rPr>
        <b/>
        <sz val="12"/>
        <color theme="5" tint="-0.499984740745262"/>
        <rFont val="Times New Roman"/>
        <family val="1"/>
      </rPr>
      <t xml:space="preserve"> Meter</t>
    </r>
  </si>
  <si>
    <r>
      <t xml:space="preserve">MÅNDTLIG LEIE VED GJESTEBRYGGE FOR FRITIDSFARTØY                (strøm IKKE inkludert)    /                                                                                </t>
    </r>
    <r>
      <rPr>
        <sz val="12"/>
        <color theme="5" tint="-0.499984740745262"/>
        <rFont val="Times New Roman"/>
        <family val="1"/>
      </rPr>
      <t>MONTHLY RENTAL AT GUEST PIER FOR RECREATIONAL CRAFT     (shore connection NOT included)</t>
    </r>
  </si>
  <si>
    <r>
      <t xml:space="preserve">Estimert antall dager i havn / </t>
    </r>
    <r>
      <rPr>
        <sz val="12"/>
        <color theme="5" tint="-0.499984740745262"/>
        <rFont val="Times New Roman"/>
        <family val="1"/>
      </rPr>
      <t>Estimated number of days in port</t>
    </r>
  </si>
  <si>
    <r>
      <t xml:space="preserve">Dager / </t>
    </r>
    <r>
      <rPr>
        <b/>
        <sz val="12"/>
        <color theme="5" tint="-0.499984740745262"/>
        <rFont val="Times New Roman"/>
        <family val="1"/>
      </rPr>
      <t>Days</t>
    </r>
  </si>
  <si>
    <r>
      <t xml:space="preserve">MÅNDTLIG LEIE VED GJESTEBRYGGE FOR ÅPNE BÅTER UNDER 20 FOT PÅ ANVIST PLASS (strøm ikke inkludert)    /                                      </t>
    </r>
    <r>
      <rPr>
        <sz val="12"/>
        <color theme="5" tint="-0.499984740745262"/>
        <rFont val="Times New Roman"/>
        <family val="1"/>
      </rPr>
      <t>MONTHLY RENTAL AT GUEST PIER FOR OPEN SMALL BOATS SMALLER THAN 20 FEET IN DESIGNATED PLACE (shore connection NOT included)</t>
    </r>
  </si>
  <si>
    <r>
      <t xml:space="preserve">MÅNEDLIG LEIE AV PLASS VED GJESTEBRYGGE  /                                                  </t>
    </r>
    <r>
      <rPr>
        <b/>
        <sz val="14"/>
        <color theme="5" tint="-0.499984740745262"/>
        <rFont val="Calibri"/>
        <family val="2"/>
      </rPr>
      <t xml:space="preserve">MONTHLY RENTAL AT GUEST PIER </t>
    </r>
  </si>
  <si>
    <r>
      <t xml:space="preserve">TENDRING AV PASSASJERER VED FLYTEBRYGGE / LIGGEKAI    /    </t>
    </r>
    <r>
      <rPr>
        <sz val="12"/>
        <color theme="5" tint="-0.499984740745262"/>
        <rFont val="Times New Roman"/>
        <family val="1"/>
      </rPr>
      <t>TENDING OF PASSENGER AT FLOATING PIER / BERTH</t>
    </r>
  </si>
  <si>
    <r>
      <t>MÅNDTLIG LEIE VED GJESTEBRYGGE FOR FRITIDSFARTØY                                                (strøm IKKE inkludert) /</t>
    </r>
    <r>
      <rPr>
        <sz val="12"/>
        <color theme="5" tint="-0.499984740745262"/>
        <rFont val="Times New Roman"/>
        <family val="1"/>
      </rPr>
      <t xml:space="preserve">                                                                                                                MONTHLY RENTAL AT GUEST PIER FOR RECREATIONAL CRAFT                                            (shore connection NOT included)</t>
    </r>
  </si>
  <si>
    <t>TOTALT Å BETALE    /    FINAL FEE</t>
  </si>
  <si>
    <t>Månedsleie  /  Monthly rental fee</t>
  </si>
  <si>
    <r>
      <t xml:space="preserve">AVGIFT FOR SNØBRØYTING VINTERSTID / </t>
    </r>
    <r>
      <rPr>
        <b/>
        <sz val="12"/>
        <color theme="5" tint="-0.499984740745262"/>
        <rFont val="Times New Roman"/>
        <family val="1"/>
      </rPr>
      <t>FEE FOR SNOW PLOUGHING IN WINTER</t>
    </r>
  </si>
  <si>
    <r>
      <t xml:space="preserve">Estimert antall måneder i havn / </t>
    </r>
    <r>
      <rPr>
        <sz val="12"/>
        <color theme="5" tint="-0.499984740745262"/>
        <rFont val="Times New Roman"/>
        <family val="1"/>
      </rPr>
      <t>Estimated number of months in port</t>
    </r>
  </si>
  <si>
    <r>
      <t>Måneder /</t>
    </r>
    <r>
      <rPr>
        <b/>
        <sz val="12"/>
        <color theme="5" tint="-0.499984740745262"/>
        <rFont val="Times New Roman"/>
        <family val="1"/>
      </rPr>
      <t xml:space="preserve"> Months</t>
    </r>
  </si>
  <si>
    <r>
      <t xml:space="preserve">VED ANLØP I PERIODEN 01. NOVEMBER TIL 30. APRIL SKAL DET BETALES EN AVGIFT PÅ KR 165 PR MND FOR SNØBRØYTING UAVHENGIG AV LIGGETID                                   </t>
    </r>
    <r>
      <rPr>
        <sz val="12"/>
        <color theme="5" tint="-0.499984740745262"/>
        <rFont val="Times New Roman"/>
        <family val="1"/>
      </rPr>
      <t>IN THE PERIOD 01 NOVEMBER TO 30 APRIL, A FEE OF NOK 165 PER MONTH MUST BE PAID FOR SNOW PLOUGHING, REGARDLESS OF THE LENGTH OF STAY</t>
    </r>
  </si>
  <si>
    <r>
      <t>MÅNDTLIG LEIE VED GJESTEBRYGGE FOR ÅPNE BÅTER UNDER 20 FOT                          PÅ ANVIST PLASS (strøm IKKE inkludert) /</t>
    </r>
    <r>
      <rPr>
        <sz val="12"/>
        <color theme="5" tint="-0.499984740745262"/>
        <rFont val="Times New Roman"/>
        <family val="1"/>
      </rPr>
      <t xml:space="preserve">                                                                                                                             MONTHLY RENTAL AT GUEST PIER FOR OPEN BOATS SMALLER THAN 20 FEET             IN DESIGNATED PLACE (shore connection NOT included)</t>
    </r>
  </si>
  <si>
    <r>
      <t xml:space="preserve">STRØMTILKOBLING 220V  / </t>
    </r>
    <r>
      <rPr>
        <b/>
        <sz val="12"/>
        <color theme="5" tint="-0.499984740745262"/>
        <rFont val="Times New Roman"/>
        <family val="1"/>
      </rPr>
      <t>POWER CONNECTION 220V.</t>
    </r>
  </si>
  <si>
    <r>
      <t xml:space="preserve">PRIS PR KW/T:  / </t>
    </r>
    <r>
      <rPr>
        <sz val="12"/>
        <color theme="5" tint="-0.499984740745262"/>
        <rFont val="Times New Roman"/>
        <family val="1"/>
      </rPr>
      <t xml:space="preserve">PRICE PER KW/T: </t>
    </r>
  </si>
  <si>
    <r>
      <t xml:space="preserve">Fartøystørrelse i FOT / </t>
    </r>
    <r>
      <rPr>
        <sz val="12"/>
        <color theme="5" tint="-0.499984740745262"/>
        <rFont val="Times New Roman"/>
        <family val="1"/>
      </rPr>
      <t>Ship's lenght in FEET:</t>
    </r>
  </si>
  <si>
    <r>
      <t xml:space="preserve">Fot  /  </t>
    </r>
    <r>
      <rPr>
        <b/>
        <sz val="12"/>
        <color theme="5" tint="-0.499984740745262"/>
        <rFont val="Times New Roman"/>
        <family val="1"/>
      </rPr>
      <t>Feet</t>
    </r>
  </si>
  <si>
    <r>
      <t xml:space="preserve">FARTØY SOM KOBLER SEG TIL MÅLERE SKAL NOTERE MÅLERSTAND OG DATO VED    TIL - OG FRA KOBLING, SAMT FØRE OPP BÅTENS NAVN OG NUMMER.                            DET ER BÅTEIERS ANSVAR Å ETTERSE AT INGEN ANDRE BRUKER DERES               STRØMUTTAK !!                                                                                                                  </t>
    </r>
    <r>
      <rPr>
        <sz val="12"/>
        <color theme="5" tint="-0.499984740745262"/>
        <rFont val="Times New Roman"/>
        <family val="1"/>
      </rPr>
      <t>VESSELS THAT CONNECT TO METERS MUST NOTE THE METER READING AND DATE WHEN CONNECTING TO AND FROM THE CONNECTION, AS WELL AS ENTER THE BOAT'S NAME AND NUMBER. IT IS THE BOAT OWNER'S RESPONSIBILITY TO MAKE SURE THAT NO ONE ELSE IS USING THEIR POWER OUTLET !!</t>
    </r>
  </si>
  <si>
    <r>
      <t xml:space="preserve">Estimert antall måneder i havn /                                               </t>
    </r>
    <r>
      <rPr>
        <sz val="12"/>
        <color theme="5" tint="-0.499984740745262"/>
        <rFont val="Times New Roman"/>
        <family val="1"/>
      </rPr>
      <t>Estimated number of months in port</t>
    </r>
  </si>
  <si>
    <r>
      <t>TENDRING AV PASSASJERER VED FLYTEBRYGGE / LIGGEKAI</t>
    </r>
    <r>
      <rPr>
        <sz val="12"/>
        <color theme="5" tint="-0.499984740745262"/>
        <rFont val="Times New Roman"/>
        <family val="1"/>
      </rPr>
      <t xml:space="preserve">                                                                                      TENDING OF PASSENGER AT FLOATING PIER / BERTH</t>
    </r>
  </si>
  <si>
    <r>
      <t xml:space="preserve">Avgift per tendring: </t>
    </r>
    <r>
      <rPr>
        <sz val="12"/>
        <color theme="5" tint="-0.499984740745262"/>
        <rFont val="Times New Roman"/>
        <family val="1"/>
      </rPr>
      <t>Fee per tending:</t>
    </r>
  </si>
  <si>
    <r>
      <t>Hver /</t>
    </r>
    <r>
      <rPr>
        <b/>
        <sz val="12"/>
        <color theme="5" tint="-0.499984740745262"/>
        <rFont val="Times New Roman"/>
        <family val="1"/>
      </rPr>
      <t xml:space="preserve">     Each</t>
    </r>
  </si>
  <si>
    <r>
      <t xml:space="preserve">Hver /     </t>
    </r>
    <r>
      <rPr>
        <b/>
        <sz val="12"/>
        <color theme="5" tint="-0.499984740745262"/>
        <rFont val="Times New Roman"/>
        <family val="1"/>
      </rPr>
      <t>Each</t>
    </r>
  </si>
  <si>
    <r>
      <t xml:space="preserve">VEILEDENDE KALULASJON FOR BESØKENDE FISKEBÅTER                                                                                                                                        </t>
    </r>
    <r>
      <rPr>
        <b/>
        <sz val="26"/>
        <color theme="5" tint="-0.499984740745262"/>
        <rFont val="Times New Roman"/>
        <family val="1"/>
      </rPr>
      <t>INDICATIVE CALCULATION FOR VISITIG FISHING VESSELS</t>
    </r>
  </si>
  <si>
    <r>
      <rPr>
        <b/>
        <sz val="12"/>
        <color theme="1"/>
        <rFont val="Times New Roman"/>
        <family val="1"/>
      </rPr>
      <t>HAVNEAVGIFT</t>
    </r>
    <r>
      <rPr>
        <sz val="12"/>
        <color theme="1"/>
        <rFont val="Times New Roman"/>
        <family val="1"/>
      </rPr>
      <t xml:space="preserve"> FOR FISKERIREGISTRERTE FARTØYER /                                                           </t>
    </r>
    <r>
      <rPr>
        <sz val="12"/>
        <color theme="5" tint="-0.499984740745262"/>
        <rFont val="Times New Roman"/>
        <family val="1"/>
      </rPr>
      <t>PORT FEES FOR FISHERIES REGISTERED VESSELS</t>
    </r>
  </si>
  <si>
    <t>Per meter per dag.</t>
  </si>
  <si>
    <r>
      <t xml:space="preserve">HAVNEAVGIFT FOR FISKERIREGISTRERTE FARTØYER /                                                          </t>
    </r>
    <r>
      <rPr>
        <sz val="12"/>
        <color theme="5" tint="-0.499984740745262"/>
        <rFont val="Times New Roman"/>
        <family val="1"/>
      </rPr>
      <t xml:space="preserve"> PORT FEES FOR FISHERIES REGISTERED VESSELS</t>
    </r>
  </si>
  <si>
    <t>Per meter per day.</t>
  </si>
  <si>
    <r>
      <t xml:space="preserve">FARVANNSAVGIFT 2026 FOR FISKERIREGISTRERTE FARTØYER                                    </t>
    </r>
    <r>
      <rPr>
        <sz val="12"/>
        <color theme="5" tint="-0.499984740745262"/>
        <rFont val="Times New Roman"/>
        <family val="1"/>
      </rPr>
      <t xml:space="preserve"> WATERDUES FOR FISHING REGISTERED VESSELS</t>
    </r>
  </si>
  <si>
    <r>
      <t xml:space="preserve">MÅNEDLIG LEIE AV PLASS VED GJESTEBRYGGE  /                                                    </t>
    </r>
    <r>
      <rPr>
        <b/>
        <sz val="14"/>
        <color theme="5" tint="-0.499984740745262"/>
        <rFont val="Calibri"/>
        <family val="2"/>
      </rPr>
      <t xml:space="preserve">MONTHLY RENTAL AT GUEST PIER </t>
    </r>
  </si>
  <si>
    <r>
      <t>MÅNDTLIG LEIE VED GJESTEBRYGGE FOR ÅPNE BÅTER UNDER 20 FOT                                   PÅ ANVIST PLASS (strøm IKKE inkludert) /</t>
    </r>
    <r>
      <rPr>
        <sz val="12"/>
        <color theme="5" tint="-0.499984740745262"/>
        <rFont val="Times New Roman"/>
        <family val="1"/>
      </rPr>
      <t xml:space="preserve">                                                                                                                             MONTHLY RENTAL AT GUEST PIER FOR OPEN BOATS SMALLER THAN 20 FEET                         IN DESIGNATED PLACE (shore connection NOT included)</t>
    </r>
  </si>
  <si>
    <r>
      <t xml:space="preserve">Månedsleie / </t>
    </r>
    <r>
      <rPr>
        <sz val="12"/>
        <color theme="5" tint="-0.499984740745262"/>
        <rFont val="Times New Roman"/>
        <family val="1"/>
      </rPr>
      <t>Monthly rental fee</t>
    </r>
  </si>
  <si>
    <r>
      <t xml:space="preserve">FARVANNSAVGIFT FOR FISKERIREGISTRERTE </t>
    </r>
    <r>
      <rPr>
        <b/>
        <sz val="12"/>
        <color theme="1"/>
        <rFont val="Times New Roman"/>
        <family val="1"/>
      </rPr>
      <t>FARTØYER OVER 15 METER</t>
    </r>
    <r>
      <rPr>
        <sz val="12"/>
        <color theme="1"/>
        <rFont val="Times New Roman"/>
        <family val="1"/>
      </rPr>
      <t xml:space="preserve">                                               </t>
    </r>
    <r>
      <rPr>
        <sz val="12"/>
        <color theme="5" tint="-0.499984740745262"/>
        <rFont val="Times New Roman"/>
        <family val="1"/>
      </rPr>
      <t xml:space="preserve"> WATERDUES FOR FISHING REGISTERED VESSELS WITH </t>
    </r>
    <r>
      <rPr>
        <b/>
        <sz val="12"/>
        <color theme="5" tint="-0.499984740745262"/>
        <rFont val="Times New Roman"/>
        <family val="1"/>
      </rPr>
      <t>SHIPLENGTH ABOVE 15 METERS</t>
    </r>
  </si>
  <si>
    <r>
      <t xml:space="preserve">Fartøyets lengde i meter  /                                                </t>
    </r>
    <r>
      <rPr>
        <sz val="12"/>
        <color theme="5" tint="-0.499984740745262"/>
        <rFont val="Times New Roman"/>
        <family val="1"/>
      </rPr>
      <t xml:space="preserve">          Vessel's shiplength measured in meters</t>
    </r>
  </si>
  <si>
    <r>
      <t xml:space="preserve">Fartøystørrelse i BT Per havneanløp /                                             </t>
    </r>
    <r>
      <rPr>
        <sz val="12"/>
        <color theme="5" tint="-0.499984740745262"/>
        <rFont val="Times New Roman"/>
        <family val="1"/>
      </rPr>
      <t>Ship's tonnage given in BT</t>
    </r>
  </si>
  <si>
    <r>
      <t xml:space="preserve">Estimert antall måneder /                                                    </t>
    </r>
    <r>
      <rPr>
        <b/>
        <sz val="12"/>
        <color theme="5" tint="-0.499984740745262"/>
        <rFont val="Times New Roman"/>
        <family val="1"/>
      </rPr>
      <t>Estimated number of months to stay</t>
    </r>
  </si>
  <si>
    <r>
      <rPr>
        <b/>
        <sz val="12"/>
        <color theme="1"/>
        <rFont val="Times New Roman"/>
        <family val="1"/>
      </rPr>
      <t>Mnd.</t>
    </r>
    <r>
      <rPr>
        <b/>
        <sz val="12"/>
        <color theme="5" tint="-0.499984740745262"/>
        <rFont val="Times New Roman"/>
        <family val="1"/>
      </rPr>
      <t xml:space="preserve"> Mnt.</t>
    </r>
  </si>
  <si>
    <r>
      <t xml:space="preserve">OBLIGATORISK UKENTLIG RENOVASJONSGEBYR FOR FISKERIREGISTRERTE FARTØYER /                                                 </t>
    </r>
    <r>
      <rPr>
        <sz val="12"/>
        <color theme="5" tint="-0.499984740745262"/>
        <rFont val="Times New Roman"/>
        <family val="1"/>
      </rPr>
      <t>MANDATORY WEEKLY REFUSE COLLECTION FEE FOR FISHERIESREGISTERED VESSELS.</t>
    </r>
  </si>
  <si>
    <r>
      <t>Fartøystørrelse i meter /</t>
    </r>
    <r>
      <rPr>
        <sz val="11"/>
        <color theme="5" tint="-0.499984740745262"/>
        <rFont val="Times New Roman"/>
        <family val="1"/>
      </rPr>
      <t xml:space="preserve"> Ships length in meter</t>
    </r>
  </si>
  <si>
    <t>M</t>
  </si>
  <si>
    <r>
      <t xml:space="preserve">Estimert antall  påstartede uker /                                                                    </t>
    </r>
    <r>
      <rPr>
        <sz val="11"/>
        <color theme="5" tint="-0.499984740745262"/>
        <rFont val="Times New Roman"/>
        <family val="1"/>
      </rPr>
      <t>Estimated numbers of started weeks:</t>
    </r>
  </si>
  <si>
    <r>
      <t xml:space="preserve">Estimert renovasjonsgebyr /                                                             </t>
    </r>
    <r>
      <rPr>
        <sz val="12"/>
        <color theme="5" tint="-0.499984740745262"/>
        <rFont val="Times New Roman"/>
        <family val="1"/>
      </rPr>
      <t>Estimated refuse collection fee:</t>
    </r>
  </si>
  <si>
    <r>
      <t>VEILEDENDE LANGTIDS LEIE FOR LOKALE FISKEBÅTER OG MINDRE BÅTER  /</t>
    </r>
    <r>
      <rPr>
        <b/>
        <sz val="18"/>
        <color theme="5" tint="-0.499984740745262"/>
        <rFont val="Calibri"/>
        <family val="2"/>
      </rPr>
      <t xml:space="preserve">                                                                                                           INDICATIVE LONG TERM RENTAL       ONLY LOCAL VESSELS ****</t>
    </r>
  </si>
  <si>
    <t>ÅRSLEIE I SMÅBÅTHAVN MED DIVERSE TILLEGGSTJENESTER /   GEBYRER /</t>
  </si>
  <si>
    <t>OPPSUMMERING AV DINE BESTILLINGER</t>
  </si>
  <si>
    <r>
      <rPr>
        <b/>
        <sz val="14"/>
        <color theme="1"/>
        <rFont val="Times New Roman"/>
        <family val="1"/>
      </rPr>
      <t>LANGTIDSLEIE / ÅRSLEIE FOR FISKERIREGISTRERTE FARTØY                 OG FRITIDSFARTØY (Strøm ikke inkludert) /</t>
    </r>
    <r>
      <rPr>
        <b/>
        <sz val="14"/>
        <color theme="5" tint="-0.499984740745262"/>
        <rFont val="Times New Roman"/>
        <family val="1"/>
      </rPr>
      <t xml:space="preserve">                                                          (This long term offer is mainly only for locals)</t>
    </r>
    <r>
      <rPr>
        <sz val="12"/>
        <color theme="5" tint="-0.499984740745262"/>
        <rFont val="Times New Roman"/>
        <family val="1"/>
      </rPr>
      <t xml:space="preserve">                                                                                     </t>
    </r>
  </si>
  <si>
    <t>LANGTIDSLEIE FOR MINIMUM 1 ÅR</t>
  </si>
  <si>
    <t>DEPOSITUM FOR FØRSTEGANGSLEIE</t>
  </si>
  <si>
    <t>LANGTIDS LEIE FOR MINIMUM 1 ÅR</t>
  </si>
  <si>
    <t>Merk boksene under med ditt ønske</t>
  </si>
  <si>
    <t>DEPOSITUM FOR FØRSTEGANGS LEIE</t>
  </si>
  <si>
    <t>VANNAVGIFT</t>
  </si>
  <si>
    <t>ØNSKER DU LANGTIDS LEIE VED EN AV VÅRE SMÅBÅTHAVNER?</t>
  </si>
  <si>
    <t>SNØBRØYTING</t>
  </si>
  <si>
    <r>
      <rPr>
        <b/>
        <sz val="12"/>
        <color theme="1"/>
        <rFont val="Times New Roman"/>
        <family val="1"/>
      </rPr>
      <t xml:space="preserve">PÅLAGT DEPOSITUM VED BESTILLING AV PLASS </t>
    </r>
    <r>
      <rPr>
        <sz val="12"/>
        <color theme="1"/>
        <rFont val="Times New Roman"/>
        <family val="1"/>
      </rPr>
      <t xml:space="preserve">                       HVIS DU ER NY SØKER, MÅ DU MERKE AV I RUTEN FOR DEPOSITUM.                                                                                  (Depositumet gjelder alle nye båter og blir nedskrevet med 10% per år)</t>
    </r>
  </si>
  <si>
    <t>RENOVASJON</t>
  </si>
  <si>
    <t xml:space="preserve">ANDRE PÅLAGTE UTFIFTER VED LANGTIDS LEIE: </t>
  </si>
  <si>
    <t>FARVANNSAVGIFT FOR FISKERIREGISTRERTE FARTØYER            OVER 15 METER</t>
  </si>
  <si>
    <t>TOTALSUMMERING AVGIFTER:</t>
  </si>
  <si>
    <t>TOTALE  ÅRLIGE UTGIFTER (untatt strøm) :</t>
  </si>
  <si>
    <r>
      <t xml:space="preserve">FARVANNSAVGIFT 2026 FOR FISKERIREGISTRERTE FARTØYER </t>
    </r>
    <r>
      <rPr>
        <b/>
        <sz val="12"/>
        <color theme="1"/>
        <rFont val="Times New Roman"/>
        <family val="1"/>
      </rPr>
      <t xml:space="preserve">OVER 15 METER                   </t>
    </r>
    <r>
      <rPr>
        <sz val="12"/>
        <color theme="1"/>
        <rFont val="Times New Roman"/>
        <family val="1"/>
      </rPr>
      <t xml:space="preserve">                 </t>
    </r>
    <r>
      <rPr>
        <sz val="12"/>
        <color theme="5" tint="-0.499984740745262"/>
        <rFont val="Times New Roman"/>
        <family val="1"/>
      </rPr>
      <t>WATERDUES FOR FISHING REGISTERED VESSELS</t>
    </r>
    <r>
      <rPr>
        <sz val="12"/>
        <color theme="1"/>
        <rFont val="Times New Roman"/>
        <family val="1"/>
      </rPr>
      <t xml:space="preserve"> </t>
    </r>
    <r>
      <rPr>
        <sz val="12"/>
        <color theme="5" tint="-0.499984740745262"/>
        <rFont val="Times New Roman"/>
        <family val="1"/>
      </rPr>
      <t xml:space="preserve">WITH </t>
    </r>
    <r>
      <rPr>
        <b/>
        <sz val="12"/>
        <color theme="5" tint="-0.499984740745262"/>
        <rFont val="Times New Roman"/>
        <family val="1"/>
      </rPr>
      <t>LENGTH ABOVE 15 METERS</t>
    </r>
  </si>
  <si>
    <r>
      <t xml:space="preserve">Fartøyets lengde målt i meter /                                                    </t>
    </r>
    <r>
      <rPr>
        <sz val="12"/>
        <color theme="5" tint="-0.499984740745262"/>
        <rFont val="Times New Roman"/>
        <family val="1"/>
      </rPr>
      <t xml:space="preserve"> Vessel's shiplength measured in meters</t>
    </r>
  </si>
  <si>
    <r>
      <t xml:space="preserve">Fartøystørrelse i BT Per havneanløp /                                          </t>
    </r>
    <r>
      <rPr>
        <sz val="12"/>
        <color theme="5" tint="-0.499984740745262"/>
        <rFont val="Times New Roman"/>
        <family val="1"/>
      </rPr>
      <t>Ship's tonnage given in BT</t>
    </r>
  </si>
  <si>
    <r>
      <t xml:space="preserve">Estimert antall måneder /                                                 </t>
    </r>
    <r>
      <rPr>
        <b/>
        <sz val="12"/>
        <color theme="5" tint="-0.499984740745262"/>
        <rFont val="Times New Roman"/>
        <family val="1"/>
      </rPr>
      <t>Estimated number of months to stay</t>
    </r>
  </si>
  <si>
    <t>MERKNADER TIL AVTALE OMM FAST PLASS / LANGTIDSLEIE:</t>
  </si>
  <si>
    <t>*     Hvis leieavtalen blir oppsagt etter kortere tid, vil det ikke bli noen tilbakebetaling.</t>
  </si>
  <si>
    <t>**   Depositumet gjelder alle nye båter og vil bli nedskrevet med 10% pr. år.</t>
  </si>
  <si>
    <r>
      <t xml:space="preserve">*** Hvis forrige eier ikke har ryddet plassen etter seg, påberegnes det et ryddegebyr                                  </t>
    </r>
    <r>
      <rPr>
        <sz val="12"/>
        <color theme="5" tint="0.79998168889431442"/>
        <rFont val="Times New Roman"/>
        <family val="1"/>
      </rPr>
      <t>…....</t>
    </r>
    <r>
      <rPr>
        <sz val="12"/>
        <color theme="1"/>
        <rFont val="Times New Roman"/>
        <family val="1"/>
      </rPr>
      <t xml:space="preserve">pålydende </t>
    </r>
    <r>
      <rPr>
        <b/>
        <sz val="12"/>
        <color theme="1"/>
        <rFont val="Times New Roman"/>
        <family val="1"/>
      </rPr>
      <t>kr 1000.-</t>
    </r>
    <r>
      <rPr>
        <sz val="12"/>
        <color theme="1"/>
        <rFont val="Times New Roman"/>
        <family val="1"/>
      </rPr>
      <t xml:space="preserve"> som blir belastet forrige eier.</t>
    </r>
  </si>
  <si>
    <r>
      <rPr>
        <b/>
        <u/>
        <sz val="16"/>
        <color theme="5" tint="-0.499984740745262"/>
        <rFont val="Times New Roman"/>
        <family val="1"/>
      </rPr>
      <t>****LONGTERM RENTAL</t>
    </r>
    <r>
      <rPr>
        <sz val="16"/>
        <color theme="5" tint="-0.499984740745262"/>
        <rFont val="Times New Roman"/>
        <family val="1"/>
      </rPr>
      <t xml:space="preserve"> IS MAINLY INTENDED ONLY FOR LOCALS WHEN WE REQUIRE A REGULAR  OWNER'S  LAY-UP INSPECTION OF THE VESSEL </t>
    </r>
  </si>
  <si>
    <r>
      <t xml:space="preserve">FARVANNSAVGIFT FOR ALLE FARTØYER </t>
    </r>
    <r>
      <rPr>
        <b/>
        <sz val="16"/>
        <color theme="1"/>
        <rFont val="Aptos Narrow"/>
        <family val="2"/>
        <scheme val="minor"/>
      </rPr>
      <t>UTENOM:</t>
    </r>
    <r>
      <rPr>
        <sz val="16"/>
        <color theme="1"/>
        <rFont val="Aptos Narrow"/>
        <family val="2"/>
        <scheme val="minor"/>
      </rPr>
      <t xml:space="preserve"> FISKERIREGISTRERTE FARTØYER OG FARTØY SOM BENYTTES TIL PASSASJERBEFORDRINGER </t>
    </r>
  </si>
  <si>
    <r>
      <rPr>
        <b/>
        <sz val="16"/>
        <color theme="1"/>
        <rFont val="Aptos Narrow"/>
        <family val="2"/>
        <scheme val="minor"/>
      </rPr>
      <t xml:space="preserve">RENOVASJONSGEBYR for alle fartøyer untatt fartøyer som benyttes til ervervsmessig fiske:            </t>
    </r>
    <r>
      <rPr>
        <sz val="16"/>
        <color theme="1"/>
        <rFont val="Aptos Narrow"/>
        <family val="2"/>
        <scheme val="minor"/>
      </rPr>
      <t xml:space="preserve">                                                                         Alle fartøyer som ligger ved Andøy Havn KF sine kaier skal betale renovasjonsgebyr etter følgende satser pr. uke:</t>
    </r>
  </si>
  <si>
    <t>Steg BT</t>
  </si>
  <si>
    <t>Max Farøystørrelse BT</t>
  </si>
  <si>
    <t>Sats NOK</t>
  </si>
  <si>
    <t>Sum intervall</t>
  </si>
  <si>
    <t>Sum Akkumulert per dag.</t>
  </si>
  <si>
    <r>
      <t xml:space="preserve">FARTØY STØRRELSE I </t>
    </r>
    <r>
      <rPr>
        <b/>
        <sz val="11"/>
        <color theme="1"/>
        <rFont val="Aptos Narrow"/>
        <family val="2"/>
        <scheme val="minor"/>
      </rPr>
      <t>BT</t>
    </r>
  </si>
  <si>
    <t>FRA</t>
  </si>
  <si>
    <t xml:space="preserve">TIL </t>
  </si>
  <si>
    <t>TONNASJE</t>
  </si>
  <si>
    <t>GEBYR PR. UKE</t>
  </si>
  <si>
    <t>Fartøy mellom</t>
  </si>
  <si>
    <t>Fartøy over</t>
  </si>
  <si>
    <t>For leveranse av større mengde med søppel:</t>
  </si>
  <si>
    <t>Per m³</t>
  </si>
  <si>
    <r>
      <t xml:space="preserve">FARVANNSAVGIFT FOR                 </t>
    </r>
    <r>
      <rPr>
        <b/>
        <sz val="16"/>
        <color theme="1"/>
        <rFont val="Aptos Narrow"/>
        <family val="2"/>
        <scheme val="minor"/>
      </rPr>
      <t xml:space="preserve">FISKERIREGISTRERTE FARTØYER </t>
    </r>
    <r>
      <rPr>
        <sz val="16"/>
        <color theme="1"/>
        <rFont val="Aptos Narrow"/>
        <family val="2"/>
        <scheme val="minor"/>
      </rPr>
      <t>2026</t>
    </r>
  </si>
  <si>
    <r>
      <rPr>
        <b/>
        <sz val="16"/>
        <color theme="1"/>
        <rFont val="Aptos Narrow"/>
        <family val="2"/>
        <scheme val="minor"/>
      </rPr>
      <t>RENOVASJONSGEBYR</t>
    </r>
    <r>
      <rPr>
        <sz val="16"/>
        <color theme="1"/>
        <rFont val="Aptos Narrow"/>
        <family val="2"/>
        <scheme val="minor"/>
      </rPr>
      <t xml:space="preserve"> for fartøy som benyttes til ervervsmessig fiske</t>
    </r>
  </si>
  <si>
    <t xml:space="preserve">Pris pr. mnd. </t>
  </si>
  <si>
    <t>FARTØYSTØRRELSE I METER</t>
  </si>
  <si>
    <t>TIL</t>
  </si>
  <si>
    <t>METER</t>
  </si>
  <si>
    <t>FARTØY SOM BENYTTES TIL PASSASJERBEFORDRING</t>
  </si>
  <si>
    <t>VANNFYLLING:                                                                                       Minstepris for vannfylling er kr 415 eks MVA.                       Administrasjonsgebyr per time på kr 800 eks MVA kommer i tillegg</t>
  </si>
  <si>
    <t>Fartøystørrelse</t>
  </si>
  <si>
    <t>Akkumulert</t>
  </si>
  <si>
    <t>Sum interv.</t>
  </si>
  <si>
    <t>Sum vann</t>
  </si>
  <si>
    <t>&lt;2000 T</t>
  </si>
  <si>
    <r>
      <t>Pris per fylte m</t>
    </r>
    <r>
      <rPr>
        <sz val="11"/>
        <color theme="1"/>
        <rFont val="Aptos Narrow"/>
        <family val="2"/>
      </rPr>
      <t>³ med vann:</t>
    </r>
  </si>
  <si>
    <t>eks. MVA</t>
  </si>
  <si>
    <t>&gt;2000</t>
  </si>
  <si>
    <t>Minste vannfylllingsgebyr</t>
  </si>
  <si>
    <t>Neste vannfyllingsgebyr</t>
  </si>
  <si>
    <t>FARVANNSAVGIFT FOR FARTØY SOM BENYTTES TIL PASSASJERBEFORDRING I                          KOMMUNENS FARVANN / SJØOMRÅDE                                                  ELLER SOM LIGGER I OPPLAG</t>
  </si>
  <si>
    <t>VANNAVGIFT FAST PLASS / LANGTIDSLEIE    2026</t>
  </si>
  <si>
    <t>VANNAVGIFT ANDRE BÅTER 2026</t>
  </si>
  <si>
    <t>STRØM PR. KW/T               2026</t>
  </si>
  <si>
    <t>RENOVASJON FAST PLASS / LANGTIDSLEIE     2026</t>
  </si>
  <si>
    <t>PASSASJERAVGIFT VED EXCURSJONER                  PER PASSASJER 2026</t>
  </si>
  <si>
    <t>SNØBRØYTING FAST PLASS  / LANGTIDSLEIE 2026</t>
  </si>
  <si>
    <t>MINSTE - AVGIFT:</t>
  </si>
  <si>
    <t>Sum akkumulert per dag</t>
  </si>
  <si>
    <t>DEPOSITUM FØRSTEGANGSLEIE 2026</t>
  </si>
  <si>
    <t>ELLERS PR m³:</t>
  </si>
  <si>
    <t>LANGTIDSLEIE      PER ÅR 2026</t>
  </si>
  <si>
    <t>ANKRINGSAVGIFT PER DØGN 2026</t>
  </si>
  <si>
    <t>TENDRING AV PASSASJERER, PER TENDRING 2026</t>
  </si>
  <si>
    <t>SNØBRØYTING  ANDRE BÅTER       PER MND. 2026</t>
  </si>
  <si>
    <t>Service avgift per time</t>
  </si>
  <si>
    <t>TARIFF KAI VEDERLAG 2026                                       FORUTEN FISKERIREGISTRERTE FARTØYER</t>
  </si>
  <si>
    <t>Sats NOK   Per dag</t>
  </si>
  <si>
    <t>Sum Akkumulert per dag</t>
  </si>
  <si>
    <t>DØGNLEIE VED GJESTEBRYGGE FRITIDSFARTØY</t>
  </si>
  <si>
    <t>MÅNDTLIG LEIE VED GJESTEBRYGGE FRITIDSFARTØY</t>
  </si>
  <si>
    <t>DØGNLEIE MINDRE FARTØY I NÆRING</t>
  </si>
  <si>
    <t>Måndtlig leie båt under 20 fot på tilvist plass</t>
  </si>
  <si>
    <t>Timesats Utkallingstjeneste for fortøyning</t>
  </si>
  <si>
    <t>TARIFF KAI VEDERLAG 2026                                       GJELDENDE KUN FOR                         FISKERIREGISTRERTE FARTØYER</t>
  </si>
  <si>
    <t>Steg Meter</t>
  </si>
  <si>
    <t>Fartøy - størrelse i Meter</t>
  </si>
  <si>
    <t>Sats NOK   Per dag per meter</t>
  </si>
  <si>
    <t>ISPS VEDERLAG 2026</t>
  </si>
  <si>
    <t>Sum Akk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</si>
</sst>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kr&quot;\ #,##0;&quot;kr&quot;\ \-#,##0"/>
    <numFmt numFmtId="42" formatCode="_ &quot;kr&quot;\ * #,##0_ ;_ &quot;kr&quot;\ * \-#,##0_ ;_ &quot;kr&quot;\ * &quot;-&quot;_ ;_ @_ "/>
    <numFmt numFmtId="44" formatCode="_ &quot;kr&quot;\ * #,##0.00_ ;_ &quot;kr&quot;\ * \-#,##0.00_ ;_ &quot;kr&quot;\ * &quot;-&quot;??_ ;_ @_ "/>
    <numFmt numFmtId="164" formatCode="_(* #,##0_);_(* \(#,##0\);_(* &quot;-&quot;_);_(@_)"/>
    <numFmt numFmtId="165" formatCode="&quot;kr&quot;#,##0_);\(&quot;kr&quot;#,##0\)"/>
    <numFmt numFmtId="166" formatCode="&quot;kr&quot;#,##0.00_);\(&quot;kr&quot;#,##0.00\)"/>
    <numFmt numFmtId="167" formatCode="_(&quot;kr&quot;* #,##0_);_(&quot;kr&quot;* \(#,##0\);_(&quot;kr&quot;* &quot;-&quot;_);_(@_)"/>
    <numFmt numFmtId="168" formatCode="_(&quot;kr&quot;* #,##0.00_);_(&quot;kr&quot;* \(#,##0.00\);_(&quot;kr&quot;* &quot;-&quot;??_);_(@_)"/>
    <numFmt numFmtId="169" formatCode="0.000"/>
    <numFmt numFmtId="170" formatCode="&quot;kr&quot;\ #,##0"/>
  </numFmts>
  <fonts count="81" x14ac:knownFonts="1">
    <font>
      <sz val="11"/>
      <color theme="1"/>
      <name val="Aptos Narrow"/>
      <family val="2"/>
      <scheme val="minor"/>
    </font>
    <font>
      <sz val="11"/>
      <color theme="1"/>
      <name val="Aptos Narrow"/>
      <family val="2"/>
    </font>
    <font>
      <sz val="16"/>
      <color theme="1"/>
      <name val="Times New Roman"/>
      <family val="1"/>
    </font>
    <font>
      <sz val="16"/>
      <color theme="1"/>
      <name val="Aptos Narrow"/>
      <family val="2"/>
      <scheme val="minor"/>
    </font>
    <font>
      <b/>
      <sz val="16"/>
      <color theme="1"/>
      <name val="Aptos Narrow"/>
      <family val="2"/>
      <scheme val="minor"/>
    </font>
    <font>
      <b/>
      <sz val="12"/>
      <color theme="4" tint="-0.249977111117893"/>
      <name val="Times New Roman"/>
      <family val="1"/>
    </font>
    <font>
      <b/>
      <sz val="12"/>
      <color theme="5" tint="-0.499984740745262"/>
      <name val="Times New Roman"/>
      <family val="1"/>
    </font>
    <font>
      <b/>
      <sz val="36"/>
      <color theme="4" tint="-0.249977111117893"/>
      <name val="Times New Roman"/>
      <family val="1"/>
    </font>
    <font>
      <sz val="12"/>
      <color theme="1"/>
      <name val="Times New Roman"/>
      <family val="1"/>
    </font>
    <font>
      <sz val="36"/>
      <color theme="4" tint="-0.249977111117893"/>
      <name val="Times New Roman"/>
      <family val="1"/>
    </font>
    <font>
      <sz val="12"/>
      <color theme="4" tint="-0.249977111117893"/>
      <name val="Times New Roman"/>
      <family val="1"/>
    </font>
    <font>
      <sz val="12"/>
      <color theme="5" tint="-0.499984740745262"/>
      <name val="Times New Roman"/>
      <family val="1"/>
    </font>
    <font>
      <b/>
      <sz val="14"/>
      <color theme="4" tint="-0.249977111117893"/>
      <name val="Times New Roman"/>
      <family val="1"/>
    </font>
    <font>
      <b/>
      <sz val="14"/>
      <color theme="5" tint="-0.499984740745262"/>
      <name val="Times New Roman"/>
      <family val="1"/>
    </font>
    <font>
      <b/>
      <sz val="14"/>
      <color theme="1"/>
      <name val="Times New Roman"/>
      <family val="1"/>
    </font>
    <font>
      <u/>
      <sz val="11"/>
      <color theme="10"/>
      <name val="Aptos Narrow"/>
      <family val="2"/>
      <scheme val="minor"/>
    </font>
    <font>
      <b/>
      <sz val="18"/>
      <color theme="4" tint="-0.249977111117893"/>
      <name val="Times New Roman"/>
      <family val="1"/>
    </font>
    <font>
      <b/>
      <sz val="18"/>
      <color theme="5" tint="-0.499984740745262"/>
      <name val="Times New Roman"/>
      <family val="1"/>
    </font>
    <font>
      <b/>
      <u/>
      <sz val="11"/>
      <color theme="10"/>
      <name val="Aptos Narrow"/>
      <family val="2"/>
      <scheme val="minor"/>
    </font>
    <font>
      <b/>
      <sz val="16"/>
      <color theme="9" tint="-0.249977111117893"/>
      <name val="Times New Roman"/>
      <family val="1"/>
    </font>
    <font>
      <b/>
      <sz val="16"/>
      <color rgb="FFC00000"/>
      <name val="Times New Roman"/>
      <family val="1"/>
    </font>
    <font>
      <sz val="16"/>
      <color rgb="FFC00000"/>
      <name val="Times New Roman"/>
      <family val="1"/>
    </font>
    <font>
      <sz val="10"/>
      <color theme="1"/>
      <name val="Times New Roman"/>
      <family val="1"/>
    </font>
    <font>
      <b/>
      <sz val="16"/>
      <name val="Times New Roman"/>
      <family val="1"/>
    </font>
    <font>
      <b/>
      <sz val="12"/>
      <color theme="1"/>
      <name val="Times New Roman"/>
      <family val="1"/>
    </font>
    <font>
      <b/>
      <sz val="9"/>
      <color indexed="81"/>
      <name val="Tahoma"/>
      <family val="2"/>
    </font>
    <font>
      <b/>
      <sz val="9"/>
      <color indexed="60"/>
      <name val="Tahoma"/>
      <family val="2"/>
    </font>
    <font>
      <u/>
      <sz val="12"/>
      <color theme="1"/>
      <name val="Times New Roman"/>
      <family val="1"/>
    </font>
    <font>
      <b/>
      <sz val="12"/>
      <color rgb="FFC00000"/>
      <name val="Times New Roman"/>
      <family val="1"/>
    </font>
    <font>
      <b/>
      <sz val="12"/>
      <name val="Times New Roman"/>
      <family val="1"/>
    </font>
    <font>
      <sz val="10"/>
      <color theme="5" tint="-0.499984740745262"/>
      <name val="Times New Roman"/>
      <family val="1"/>
    </font>
    <font>
      <sz val="16"/>
      <color theme="5" tint="-0.499984740745262"/>
      <name val="Times New Roman"/>
      <family val="1"/>
    </font>
    <font>
      <b/>
      <sz val="16"/>
      <color theme="5" tint="-0.499984740745262"/>
      <name val="Times New Roman"/>
      <family val="1"/>
    </font>
    <font>
      <b/>
      <sz val="12"/>
      <color theme="9" tint="-0.249977111117893"/>
      <name val="Times New Roman"/>
      <family val="1"/>
    </font>
    <font>
      <b/>
      <sz val="11"/>
      <color theme="1"/>
      <name val="Aptos Narrow"/>
      <family val="2"/>
      <scheme val="minor"/>
    </font>
    <font>
      <sz val="11"/>
      <name val="Calibri"/>
      <family val="2"/>
    </font>
    <font>
      <sz val="11"/>
      <color theme="1"/>
      <name val="Times New Roman"/>
      <family val="1"/>
    </font>
    <font>
      <sz val="11"/>
      <color theme="5" tint="-0.499984740745262"/>
      <name val="Times New Roman"/>
      <family val="1"/>
    </font>
    <font>
      <sz val="12"/>
      <color theme="1"/>
      <name val="Aptos Narrow"/>
      <family val="2"/>
    </font>
    <font>
      <b/>
      <sz val="16"/>
      <color theme="1"/>
      <name val="Times New Roman"/>
      <family val="1"/>
    </font>
    <font>
      <sz val="16"/>
      <name val="Times New Roman"/>
      <family val="1"/>
    </font>
    <font>
      <b/>
      <sz val="20"/>
      <color theme="1"/>
      <name val="Times New Roman"/>
      <family val="1"/>
    </font>
    <font>
      <b/>
      <sz val="20"/>
      <color theme="5" tint="-0.499984740745262"/>
      <name val="Times New Roman"/>
      <family val="1"/>
    </font>
    <font>
      <u/>
      <sz val="12"/>
      <color theme="5" tint="-0.499984740745262"/>
      <name val="Times New Roman"/>
      <family val="1"/>
    </font>
    <font>
      <sz val="9"/>
      <color indexed="81"/>
      <name val="Tahoma"/>
      <family val="2"/>
    </font>
    <font>
      <sz val="14"/>
      <color theme="0"/>
      <name val="Times New Roman"/>
      <family val="1"/>
    </font>
    <font>
      <sz val="16"/>
      <color theme="0"/>
      <name val="Times New Roman"/>
      <family val="1"/>
    </font>
    <font>
      <sz val="12"/>
      <color theme="0"/>
      <name val="Times New Roman"/>
      <family val="1"/>
    </font>
    <font>
      <b/>
      <sz val="12"/>
      <color rgb="FF00B050"/>
      <name val="Times New Roman"/>
      <family val="1"/>
    </font>
    <font>
      <b/>
      <sz val="18"/>
      <color theme="1"/>
      <name val="Times New Roman"/>
      <family val="1"/>
    </font>
    <font>
      <sz val="12"/>
      <name val="Times New Roman"/>
      <family val="1"/>
    </font>
    <font>
      <sz val="12"/>
      <name val="Calibri"/>
      <family val="2"/>
    </font>
    <font>
      <b/>
      <sz val="16"/>
      <color rgb="FF00B050"/>
      <name val="Times New Roman"/>
      <family val="1"/>
    </font>
    <font>
      <b/>
      <sz val="14"/>
      <name val="Calibri"/>
      <family val="2"/>
    </font>
    <font>
      <b/>
      <sz val="14"/>
      <color theme="5" tint="-0.499984740745262"/>
      <name val="Calibri"/>
      <family val="2"/>
    </font>
    <font>
      <sz val="11"/>
      <name val="Aptos Narrow"/>
      <family val="2"/>
      <scheme val="minor"/>
    </font>
    <font>
      <sz val="20"/>
      <name val="Times New Roman"/>
      <family val="1"/>
    </font>
    <font>
      <b/>
      <sz val="16"/>
      <name val="Calibri"/>
      <family val="2"/>
    </font>
    <font>
      <b/>
      <sz val="16"/>
      <color theme="5" tint="-0.499984740745262"/>
      <name val="Calibri"/>
      <family val="2"/>
    </font>
    <font>
      <b/>
      <u/>
      <sz val="16"/>
      <color theme="1"/>
      <name val="Times New Roman"/>
      <family val="1"/>
    </font>
    <font>
      <b/>
      <u/>
      <sz val="16"/>
      <color theme="5" tint="-0.499984740745262"/>
      <name val="Times New Roman"/>
      <family val="1"/>
    </font>
    <font>
      <b/>
      <sz val="10"/>
      <color rgb="FFC00000"/>
      <name val="Times New Roman"/>
      <family val="1"/>
    </font>
    <font>
      <b/>
      <sz val="20"/>
      <color rgb="FFC00000"/>
      <name val="Aptos Narrow"/>
      <family val="2"/>
      <scheme val="minor"/>
    </font>
    <font>
      <b/>
      <sz val="20"/>
      <name val="Aptos Narrow"/>
      <family val="2"/>
      <scheme val="minor"/>
    </font>
    <font>
      <b/>
      <sz val="20"/>
      <color theme="5" tint="-0.499984740745262"/>
      <name val="Aptos Narrow"/>
      <family val="2"/>
      <scheme val="minor"/>
    </font>
    <font>
      <sz val="12"/>
      <color theme="5" tint="0.79998168889431442"/>
      <name val="Times New Roman"/>
      <family val="1"/>
    </font>
    <font>
      <sz val="20"/>
      <color theme="1"/>
      <name val="Times New Roman"/>
      <family val="1"/>
    </font>
    <font>
      <sz val="20"/>
      <color theme="5" tint="-0.499984740745262"/>
      <name val="Times New Roman"/>
      <family val="1"/>
    </font>
    <font>
      <sz val="14"/>
      <color theme="1"/>
      <name val="Aptos Narrow"/>
      <family val="2"/>
      <scheme val="minor"/>
    </font>
    <font>
      <sz val="16"/>
      <color rgb="FF00B050"/>
      <name val="Times New Roman"/>
      <family val="1"/>
    </font>
    <font>
      <sz val="12"/>
      <color theme="1"/>
      <name val="Aptos Narrow"/>
      <family val="2"/>
      <scheme val="minor"/>
    </font>
    <font>
      <b/>
      <u/>
      <sz val="16"/>
      <color theme="10"/>
      <name val="Aptos Narrow"/>
      <family val="2"/>
      <scheme val="minor"/>
    </font>
    <font>
      <b/>
      <sz val="16"/>
      <color theme="4" tint="-0.249977111117893"/>
      <name val="Times New Roman"/>
      <family val="1"/>
    </font>
    <font>
      <b/>
      <sz val="26"/>
      <color theme="1"/>
      <name val="Times New Roman"/>
      <family val="1"/>
    </font>
    <font>
      <b/>
      <sz val="26"/>
      <color theme="5" tint="-0.499984740745262"/>
      <name val="Times New Roman"/>
      <family val="1"/>
    </font>
    <font>
      <b/>
      <sz val="16"/>
      <color theme="5" tint="-0.499984740745262"/>
      <name val="Aptos Narrow"/>
      <family val="2"/>
    </font>
    <font>
      <sz val="11"/>
      <name val="Times New Roman"/>
      <family val="1"/>
    </font>
    <font>
      <b/>
      <sz val="18"/>
      <name val="Calibri"/>
      <family val="2"/>
    </font>
    <font>
      <b/>
      <sz val="18"/>
      <color theme="5" tint="-0.499984740745262"/>
      <name val="Calibri"/>
      <family val="2"/>
    </font>
    <font>
      <sz val="10"/>
      <name val="Times New Roman"/>
      <family val="1"/>
    </font>
    <font>
      <sz val="14"/>
      <name val="Times New Roman"/>
      <family val="1"/>
    </font>
  </fonts>
  <fills count="17">
    <fill>
      <patternFill patternType="none"/>
    </fill>
    <fill>
      <patternFill patternType="gray125"/>
    </fill>
    <fill>
      <patternFill patternType="solid">
        <fgColor rgb="FFFFFFCC"/>
        <bgColor indexed="64"/>
      </patternFill>
    </fill>
    <fill>
      <patternFill patternType="solid">
        <fgColor theme="4"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6" tint="0.79998168889431442"/>
        <bgColor indexed="64"/>
      </patternFill>
    </fill>
    <fill>
      <gradientFill degree="90">
        <stop position="0">
          <color rgb="FF0070C0"/>
        </stop>
        <stop position="0.5">
          <color theme="0"/>
        </stop>
        <stop position="1">
          <color rgb="FF0070C0"/>
        </stop>
      </gradientFill>
    </fill>
    <fill>
      <gradientFill degree="90">
        <stop position="0">
          <color theme="9" tint="-0.25098422193060094"/>
        </stop>
        <stop position="0.5">
          <color theme="0"/>
        </stop>
        <stop position="1">
          <color theme="9" tint="-0.25098422193060094"/>
        </stop>
      </gradientFill>
    </fill>
    <fill>
      <gradientFill degree="90">
        <stop position="0">
          <color rgb="FFC17403"/>
        </stop>
        <stop position="0.5">
          <color theme="0"/>
        </stop>
        <stop position="1">
          <color rgb="FFC17403"/>
        </stop>
      </gradientFill>
    </fill>
    <fill>
      <patternFill patternType="solid">
        <fgColor theme="5" tint="0.79998168889431442"/>
        <bgColor indexed="64"/>
      </patternFill>
    </fill>
    <fill>
      <gradientFill degree="90">
        <stop position="0">
          <color theme="9" tint="-0.25098422193060094"/>
        </stop>
        <stop position="0.5">
          <color theme="9" tint="0.80001220740379042"/>
        </stop>
        <stop position="1">
          <color theme="9" tint="-0.25098422193060094"/>
        </stop>
      </gradientFill>
    </fill>
    <fill>
      <patternFill patternType="solid">
        <fgColor theme="0" tint="-4.9989318521683403E-2"/>
        <bgColor indexed="64"/>
      </patternFill>
    </fill>
    <fill>
      <patternFill patternType="solid">
        <fgColor theme="3" tint="0.89999084444715716"/>
        <bgColor indexed="64"/>
      </patternFill>
    </fill>
    <fill>
      <patternFill patternType="solid">
        <fgColor rgb="FFFFFF00"/>
        <bgColor indexed="64"/>
      </patternFill>
    </fill>
  </fills>
  <borders count="1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auto="1"/>
      </left>
      <right style="thin">
        <color auto="1"/>
      </right>
      <top style="thin">
        <color auto="1"/>
      </top>
      <bottom style="thin">
        <color auto="1"/>
      </bottom>
      <diagonal/>
    </border>
    <border>
      <left style="medium">
        <color auto="1"/>
      </left>
      <right style="thin">
        <color indexed="64"/>
      </right>
      <top/>
      <bottom style="thin">
        <color auto="1"/>
      </bottom>
      <diagonal/>
    </border>
    <border>
      <left style="thin">
        <color auto="1"/>
      </left>
      <right style="medium">
        <color auto="1"/>
      </right>
      <top/>
      <bottom style="thin">
        <color auto="1"/>
      </bottom>
      <diagonal/>
    </border>
    <border>
      <left/>
      <right style="medium">
        <color auto="1"/>
      </right>
      <top style="thin">
        <color auto="1"/>
      </top>
      <bottom style="medium">
        <color auto="1"/>
      </bottom>
      <diagonal/>
    </border>
    <border>
      <left style="medium">
        <color auto="1"/>
      </left>
      <right style="thin">
        <color indexed="64"/>
      </right>
      <top style="thin">
        <color auto="1"/>
      </top>
      <bottom/>
      <diagonal/>
    </border>
    <border>
      <left style="medium">
        <color auto="1"/>
      </left>
      <right style="thin">
        <color auto="1"/>
      </right>
      <top style="thin">
        <color auto="1"/>
      </top>
      <bottom style="medium">
        <color auto="1"/>
      </bottom>
      <diagonal/>
    </border>
    <border>
      <left/>
      <right/>
      <top/>
      <bottom style="thin">
        <color auto="1"/>
      </bottom>
      <diagonal/>
    </border>
    <border>
      <left style="medium">
        <color auto="1"/>
      </left>
      <right style="thin">
        <color auto="1"/>
      </right>
      <top/>
      <bottom style="medium">
        <color auto="1"/>
      </bottom>
      <diagonal/>
    </border>
    <border>
      <left style="thin">
        <color indexed="64"/>
      </left>
      <right/>
      <top style="thin">
        <color auto="1"/>
      </top>
      <bottom/>
      <diagonal/>
    </border>
    <border>
      <left style="thin">
        <color indexed="64"/>
      </left>
      <right/>
      <top/>
      <bottom style="medium">
        <color auto="1"/>
      </bottom>
      <diagonal/>
    </border>
    <border>
      <left style="thin">
        <color indexed="64"/>
      </left>
      <right/>
      <top/>
      <bottom/>
      <diagonal/>
    </border>
    <border>
      <left/>
      <right/>
      <top style="thin">
        <color auto="1"/>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auto="1"/>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auto="1"/>
      </left>
      <right/>
      <top style="thin">
        <color auto="1"/>
      </top>
      <bottom style="medium">
        <color indexed="64"/>
      </bottom>
      <diagonal/>
    </border>
    <border>
      <left/>
      <right style="thin">
        <color indexed="64"/>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style="thin">
        <color indexed="64"/>
      </right>
      <top style="medium">
        <color auto="1"/>
      </top>
      <bottom/>
      <diagonal/>
    </border>
    <border>
      <left style="thin">
        <color auto="1"/>
      </left>
      <right/>
      <top style="medium">
        <color auto="1"/>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style="thin">
        <color auto="1"/>
      </top>
      <bottom/>
      <diagonal/>
    </border>
    <border>
      <left/>
      <right style="thick">
        <color indexed="64"/>
      </right>
      <top style="thin">
        <color auto="1"/>
      </top>
      <bottom/>
      <diagonal/>
    </border>
    <border>
      <left style="thick">
        <color indexed="64"/>
      </left>
      <right/>
      <top/>
      <bottom style="thin">
        <color auto="1"/>
      </bottom>
      <diagonal/>
    </border>
    <border>
      <left/>
      <right style="thick">
        <color indexed="64"/>
      </right>
      <top/>
      <bottom style="thin">
        <color auto="1"/>
      </bottom>
      <diagonal/>
    </border>
    <border>
      <left/>
      <right style="thick">
        <color indexed="64"/>
      </right>
      <top style="thin">
        <color indexed="64"/>
      </top>
      <bottom style="thin">
        <color indexed="64"/>
      </bottom>
      <diagonal/>
    </border>
    <border>
      <left style="thin">
        <color auto="1"/>
      </left>
      <right style="medium">
        <color indexed="64"/>
      </right>
      <top style="medium">
        <color indexed="64"/>
      </top>
      <bottom/>
      <diagonal/>
    </border>
    <border>
      <left style="medium">
        <color indexed="64"/>
      </left>
      <right style="thin">
        <color auto="1"/>
      </right>
      <top style="medium">
        <color indexed="64"/>
      </top>
      <bottom/>
      <diagonal/>
    </border>
    <border>
      <left style="medium">
        <color indexed="64"/>
      </left>
      <right style="thin">
        <color auto="1"/>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auto="1"/>
      </top>
      <bottom style="thin">
        <color indexed="64"/>
      </bottom>
      <diagonal/>
    </border>
    <border>
      <left style="thick">
        <color indexed="64"/>
      </left>
      <right style="thin">
        <color indexed="64"/>
      </right>
      <top style="thin">
        <color auto="1"/>
      </top>
      <bottom/>
      <diagonal/>
    </border>
    <border>
      <left style="thin">
        <color indexed="64"/>
      </left>
      <right style="thick">
        <color indexed="64"/>
      </right>
      <top style="thin">
        <color auto="1"/>
      </top>
      <bottom/>
      <diagonal/>
    </border>
    <border>
      <left style="thick">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thin">
        <color indexed="64"/>
      </top>
      <bottom style="medium">
        <color indexed="64"/>
      </bottom>
      <diagonal/>
    </border>
    <border>
      <left/>
      <right style="thick">
        <color indexed="64"/>
      </right>
      <top style="thin">
        <color indexed="64"/>
      </top>
      <bottom style="medium">
        <color indexed="64"/>
      </bottom>
      <diagonal/>
    </border>
    <border>
      <left/>
      <right style="thick">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ck">
        <color indexed="64"/>
      </right>
      <top style="medium">
        <color indexed="64"/>
      </top>
      <bottom style="thin">
        <color indexed="64"/>
      </bottom>
      <diagonal/>
    </border>
    <border>
      <left/>
      <right style="thick">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auto="1"/>
      </left>
      <right style="thick">
        <color indexed="64"/>
      </right>
      <top/>
      <bottom style="medium">
        <color auto="1"/>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style="thin">
        <color indexed="64"/>
      </right>
      <top style="medium">
        <color indexed="64"/>
      </top>
      <bottom style="medium">
        <color indexed="64"/>
      </bottom>
      <diagonal/>
    </border>
    <border>
      <left style="thick">
        <color indexed="64"/>
      </left>
      <right/>
      <top style="medium">
        <color indexed="64"/>
      </top>
      <bottom/>
      <diagonal/>
    </border>
    <border>
      <left style="thin">
        <color indexed="64"/>
      </left>
      <right/>
      <top/>
      <bottom style="double">
        <color rgb="FFC00000"/>
      </bottom>
      <diagonal/>
    </border>
    <border>
      <left/>
      <right/>
      <top/>
      <bottom style="double">
        <color rgb="FFC00000"/>
      </bottom>
      <diagonal/>
    </border>
    <border>
      <left/>
      <right style="medium">
        <color indexed="64"/>
      </right>
      <top/>
      <bottom style="double">
        <color rgb="FFC00000"/>
      </bottom>
      <diagonal/>
    </border>
    <border>
      <left style="thick">
        <color indexed="64"/>
      </left>
      <right/>
      <top/>
      <bottom style="medium">
        <color indexed="64"/>
      </bottom>
      <diagonal/>
    </border>
    <border>
      <left style="medium">
        <color indexed="64"/>
      </left>
      <right/>
      <top style="thick">
        <color indexed="64"/>
      </top>
      <bottom style="thin">
        <color indexed="64"/>
      </bottom>
      <diagonal/>
    </border>
    <border>
      <left/>
      <right style="medium">
        <color indexed="64"/>
      </right>
      <top style="thick">
        <color indexed="64"/>
      </top>
      <bottom style="thin">
        <color indexed="64"/>
      </bottom>
      <diagonal/>
    </border>
  </borders>
  <cellStyleXfs count="2">
    <xf numFmtId="0" fontId="0" fillId="0" borderId="0"/>
    <xf numFmtId="0" fontId="15" fillId="0" borderId="0" applyNumberFormat="0" applyFill="0" applyBorder="0" applyAlignment="0" applyProtection="0"/>
  </cellStyleXfs>
  <cellXfs count="1002">
    <xf numFmtId="0" fontId="0" fillId="0" borderId="0" xfId="0"/>
    <xf numFmtId="0" fontId="2" fillId="0" borderId="0" xfId="0" applyFont="1" applyProtection="1">
      <protection hidden="1"/>
    </xf>
    <xf numFmtId="0" fontId="0" fillId="0" borderId="6" xfId="0" applyBorder="1" applyAlignment="1">
      <alignment horizontal="center" wrapText="1"/>
    </xf>
    <xf numFmtId="0" fontId="0" fillId="0" borderId="6" xfId="0" applyBorder="1"/>
    <xf numFmtId="169" fontId="0" fillId="0" borderId="6" xfId="0" applyNumberFormat="1" applyBorder="1"/>
    <xf numFmtId="0" fontId="0" fillId="0" borderId="10" xfId="0" applyBorder="1" applyAlignment="1">
      <alignment horizontal="center" wrapText="1"/>
    </xf>
    <xf numFmtId="0" fontId="0" fillId="0" borderId="11" xfId="0" applyBorder="1" applyAlignment="1">
      <alignment horizontal="center" wrapText="1"/>
    </xf>
    <xf numFmtId="0" fontId="0" fillId="0" borderId="10" xfId="0" applyBorder="1"/>
    <xf numFmtId="0" fontId="0" fillId="0" borderId="11" xfId="0" applyBorder="1"/>
    <xf numFmtId="1" fontId="0" fillId="0" borderId="11" xfId="0" applyNumberFormat="1" applyBorder="1"/>
    <xf numFmtId="0" fontId="0" fillId="0" borderId="12" xfId="0" applyBorder="1"/>
    <xf numFmtId="0" fontId="0" fillId="0" borderId="13" xfId="0" applyBorder="1"/>
    <xf numFmtId="169" fontId="0" fillId="0" borderId="13" xfId="0" applyNumberFormat="1" applyBorder="1"/>
    <xf numFmtId="1" fontId="0" fillId="0" borderId="14" xfId="0" applyNumberFormat="1" applyBorder="1"/>
    <xf numFmtId="0" fontId="0" fillId="0" borderId="14" xfId="0" applyBorder="1"/>
    <xf numFmtId="0" fontId="8" fillId="0" borderId="0" xfId="0" applyFont="1"/>
    <xf numFmtId="0" fontId="8" fillId="0" borderId="24" xfId="0" applyFont="1" applyBorder="1"/>
    <xf numFmtId="0" fontId="8" fillId="0" borderId="25" xfId="0" applyFont="1" applyBorder="1"/>
    <xf numFmtId="0" fontId="8" fillId="0" borderId="26" xfId="0" applyFont="1" applyBorder="1"/>
    <xf numFmtId="0" fontId="8" fillId="0" borderId="17" xfId="0" applyFont="1" applyBorder="1"/>
    <xf numFmtId="0" fontId="8" fillId="0" borderId="18" xfId="0" applyFont="1" applyBorder="1"/>
    <xf numFmtId="0" fontId="8" fillId="0" borderId="19" xfId="0" applyFont="1" applyBorder="1"/>
    <xf numFmtId="0" fontId="8" fillId="0" borderId="20" xfId="0" applyFont="1" applyBorder="1"/>
    <xf numFmtId="0" fontId="8" fillId="0" borderId="21" xfId="0" applyFont="1" applyBorder="1"/>
    <xf numFmtId="0" fontId="0" fillId="0" borderId="0" xfId="0" applyAlignment="1">
      <alignment horizontal="center"/>
    </xf>
    <xf numFmtId="0" fontId="0" fillId="0" borderId="13" xfId="0" applyBorder="1" applyAlignment="1">
      <alignment horizontal="center"/>
    </xf>
    <xf numFmtId="0" fontId="20" fillId="0" borderId="0" xfId="0" applyFont="1" applyAlignment="1" applyProtection="1">
      <alignment horizontal="center" vertical="center"/>
      <protection hidden="1"/>
    </xf>
    <xf numFmtId="0" fontId="0" fillId="0" borderId="0" xfId="0" applyAlignment="1">
      <alignment horizontal="center" vertical="center"/>
    </xf>
    <xf numFmtId="0" fontId="0" fillId="0" borderId="6" xfId="0" applyBorder="1" applyAlignment="1">
      <alignment vertical="center" wrapText="1"/>
    </xf>
    <xf numFmtId="0" fontId="0" fillId="0" borderId="6" xfId="0"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vertical="center"/>
    </xf>
    <xf numFmtId="0" fontId="0" fillId="0" borderId="11" xfId="0" applyBorder="1" applyAlignment="1">
      <alignment wrapText="1"/>
    </xf>
    <xf numFmtId="0" fontId="8" fillId="0" borderId="0" xfId="0" applyFont="1" applyProtection="1">
      <protection hidden="1"/>
    </xf>
    <xf numFmtId="0" fontId="0" fillId="0" borderId="49" xfId="0" applyBorder="1"/>
    <xf numFmtId="0" fontId="0" fillId="0" borderId="56" xfId="0" applyBorder="1"/>
    <xf numFmtId="0" fontId="0" fillId="0" borderId="51" xfId="0" applyBorder="1"/>
    <xf numFmtId="0" fontId="0" fillId="0" borderId="49" xfId="0" applyBorder="1" applyAlignment="1">
      <alignment wrapText="1"/>
    </xf>
    <xf numFmtId="0" fontId="0" fillId="0" borderId="49" xfId="0" applyBorder="1" applyAlignment="1">
      <alignment horizontal="right" vertical="center"/>
    </xf>
    <xf numFmtId="0" fontId="0" fillId="0" borderId="51" xfId="0" applyBorder="1" applyAlignment="1">
      <alignment horizontal="right" vertical="center"/>
    </xf>
    <xf numFmtId="0" fontId="34" fillId="0" borderId="6" xfId="0" applyFont="1" applyBorder="1" applyAlignment="1">
      <alignment horizontal="center" vertical="center"/>
    </xf>
    <xf numFmtId="0" fontId="34" fillId="0" borderId="56" xfId="0" applyFont="1" applyBorder="1" applyAlignment="1">
      <alignment horizontal="center" vertical="center"/>
    </xf>
    <xf numFmtId="0" fontId="0" fillId="0" borderId="49" xfId="0" applyBorder="1" applyAlignment="1">
      <alignment horizontal="center" wrapText="1"/>
    </xf>
    <xf numFmtId="0" fontId="34" fillId="0" borderId="61" xfId="0" applyFont="1" applyBorder="1" applyAlignment="1">
      <alignment horizontal="center" vertical="center"/>
    </xf>
    <xf numFmtId="0" fontId="0" fillId="0" borderId="62" xfId="0" applyBorder="1" applyAlignment="1">
      <alignment horizontal="right" vertical="center"/>
    </xf>
    <xf numFmtId="0" fontId="0" fillId="0" borderId="6" xfId="0" applyBorder="1" applyAlignment="1">
      <alignment wrapText="1"/>
    </xf>
    <xf numFmtId="167" fontId="46" fillId="0" borderId="41" xfId="0" applyNumberFormat="1" applyFont="1" applyBorder="1" applyAlignment="1" applyProtection="1">
      <alignment vertical="center"/>
      <protection hidden="1"/>
    </xf>
    <xf numFmtId="0" fontId="46" fillId="0" borderId="16" xfId="0" applyFont="1" applyBorder="1" applyAlignment="1" applyProtection="1">
      <alignment vertical="center"/>
      <protection hidden="1"/>
    </xf>
    <xf numFmtId="0" fontId="45" fillId="0" borderId="15" xfId="0" applyFont="1" applyBorder="1" applyProtection="1">
      <protection hidden="1"/>
    </xf>
    <xf numFmtId="167" fontId="45" fillId="0" borderId="41" xfId="0" applyNumberFormat="1" applyFont="1" applyBorder="1" applyProtection="1">
      <protection hidden="1"/>
    </xf>
    <xf numFmtId="0" fontId="45" fillId="0" borderId="16" xfId="0" applyFont="1" applyBorder="1" applyProtection="1">
      <protection hidden="1"/>
    </xf>
    <xf numFmtId="0" fontId="45" fillId="0" borderId="17" xfId="0" applyFont="1" applyBorder="1" applyAlignment="1" applyProtection="1">
      <alignment horizontal="center" vertical="center"/>
      <protection hidden="1"/>
    </xf>
    <xf numFmtId="167" fontId="45" fillId="0" borderId="41" xfId="0" applyNumberFormat="1" applyFont="1" applyBorder="1" applyAlignment="1" applyProtection="1">
      <alignment horizontal="center" vertical="center"/>
      <protection hidden="1"/>
    </xf>
    <xf numFmtId="0" fontId="45" fillId="0" borderId="16" xfId="0" applyFont="1" applyBorder="1" applyAlignment="1" applyProtection="1">
      <alignment horizontal="center" vertical="center"/>
      <protection hidden="1"/>
    </xf>
    <xf numFmtId="0" fontId="0" fillId="0" borderId="0" xfId="0" applyProtection="1">
      <protection hidden="1"/>
    </xf>
    <xf numFmtId="1" fontId="0" fillId="0" borderId="0" xfId="0" applyNumberFormat="1" applyProtection="1">
      <protection hidden="1"/>
    </xf>
    <xf numFmtId="169" fontId="0" fillId="0" borderId="0" xfId="0" applyNumberFormat="1" applyProtection="1">
      <protection hidden="1"/>
    </xf>
    <xf numFmtId="0" fontId="29" fillId="0" borderId="49" xfId="0" applyFont="1" applyBorder="1" applyAlignment="1" applyProtection="1">
      <alignment horizontal="center"/>
      <protection hidden="1"/>
    </xf>
    <xf numFmtId="0" fontId="45" fillId="0" borderId="48" xfId="0" applyFont="1" applyBorder="1" applyProtection="1">
      <protection hidden="1"/>
    </xf>
    <xf numFmtId="0" fontId="29" fillId="2" borderId="49" xfId="0" applyFont="1" applyFill="1" applyBorder="1" applyProtection="1">
      <protection hidden="1"/>
    </xf>
    <xf numFmtId="0" fontId="2" fillId="0" borderId="0" xfId="0" applyFont="1" applyAlignment="1" applyProtection="1">
      <alignment horizontal="center"/>
      <protection hidden="1"/>
    </xf>
    <xf numFmtId="0" fontId="19" fillId="0" borderId="0" xfId="0" applyFont="1" applyAlignment="1" applyProtection="1">
      <alignment horizontal="center"/>
      <protection hidden="1"/>
    </xf>
    <xf numFmtId="0" fontId="19" fillId="0" borderId="0" xfId="0" applyFont="1" applyProtection="1">
      <protection hidden="1"/>
    </xf>
    <xf numFmtId="0" fontId="2" fillId="0" borderId="0" xfId="0" applyFont="1" applyAlignment="1" applyProtection="1">
      <alignment vertical="center"/>
      <protection hidden="1"/>
    </xf>
    <xf numFmtId="0" fontId="55" fillId="0" borderId="0" xfId="0" applyFont="1" applyAlignment="1" applyProtection="1">
      <alignment horizontal="center" wrapText="1"/>
      <protection hidden="1"/>
    </xf>
    <xf numFmtId="0" fontId="55" fillId="0" borderId="0" xfId="0" applyFont="1" applyProtection="1">
      <protection hidden="1"/>
    </xf>
    <xf numFmtId="0" fontId="40" fillId="0" borderId="0" xfId="0" applyFont="1" applyProtection="1">
      <protection hidden="1"/>
    </xf>
    <xf numFmtId="0" fontId="50" fillId="0" borderId="0" xfId="0" applyFont="1" applyProtection="1">
      <protection hidden="1"/>
    </xf>
    <xf numFmtId="0" fontId="56" fillId="0" borderId="0" xfId="0" applyFont="1" applyAlignment="1" applyProtection="1">
      <alignment vertical="center"/>
      <protection hidden="1"/>
    </xf>
    <xf numFmtId="0" fontId="40" fillId="0" borderId="0" xfId="0" applyFont="1" applyAlignment="1" applyProtection="1">
      <alignment wrapText="1"/>
      <protection hidden="1"/>
    </xf>
    <xf numFmtId="1" fontId="55" fillId="0" borderId="0" xfId="0" applyNumberFormat="1" applyFont="1" applyProtection="1">
      <protection hidden="1"/>
    </xf>
    <xf numFmtId="0" fontId="0" fillId="0" borderId="30" xfId="0" applyBorder="1" applyAlignment="1">
      <alignment horizontal="center" wrapText="1"/>
    </xf>
    <xf numFmtId="0" fontId="45" fillId="0" borderId="55" xfId="0" applyFont="1" applyBorder="1" applyAlignment="1" applyProtection="1">
      <alignment horizontal="center" vertical="center"/>
      <protection hidden="1"/>
    </xf>
    <xf numFmtId="0" fontId="47" fillId="0" borderId="0" xfId="0" applyFont="1" applyProtection="1">
      <protection hidden="1"/>
    </xf>
    <xf numFmtId="0" fontId="0" fillId="0" borderId="35" xfId="0" applyBorder="1"/>
    <xf numFmtId="0" fontId="2" fillId="7" borderId="0" xfId="0" applyFont="1" applyFill="1" applyAlignment="1" applyProtection="1">
      <alignment horizontal="center" vertical="center"/>
      <protection hidden="1"/>
    </xf>
    <xf numFmtId="167" fontId="2" fillId="7" borderId="0" xfId="0" applyNumberFormat="1" applyFont="1" applyFill="1" applyAlignment="1" applyProtection="1">
      <alignment horizontal="center" vertical="center"/>
      <protection hidden="1"/>
    </xf>
    <xf numFmtId="0" fontId="29" fillId="7" borderId="0" xfId="0" applyFont="1" applyFill="1" applyAlignment="1" applyProtection="1">
      <alignment horizontal="center" vertical="center" wrapText="1"/>
      <protection hidden="1"/>
    </xf>
    <xf numFmtId="0" fontId="8" fillId="0" borderId="0" xfId="0" applyFont="1" applyAlignment="1" applyProtection="1">
      <alignment horizontal="center" vertical="center"/>
      <protection hidden="1"/>
    </xf>
    <xf numFmtId="0" fontId="36" fillId="0" borderId="0" xfId="0" applyFont="1" applyProtection="1">
      <protection hidden="1"/>
    </xf>
    <xf numFmtId="0" fontId="51" fillId="0" borderId="0" xfId="0" applyFont="1" applyProtection="1">
      <protection hidden="1"/>
    </xf>
    <xf numFmtId="165" fontId="47" fillId="0" borderId="0" xfId="0" applyNumberFormat="1" applyFont="1" applyProtection="1">
      <protection hidden="1"/>
    </xf>
    <xf numFmtId="0" fontId="8" fillId="0" borderId="0" xfId="0" applyFont="1" applyAlignment="1" applyProtection="1">
      <alignment vertical="center" wrapText="1"/>
      <protection hidden="1"/>
    </xf>
    <xf numFmtId="0" fontId="47" fillId="0" borderId="0" xfId="0" applyFont="1" applyProtection="1">
      <protection locked="0"/>
    </xf>
    <xf numFmtId="0" fontId="8" fillId="0" borderId="0" xfId="0" applyFont="1" applyProtection="1">
      <protection locked="0" hidden="1"/>
    </xf>
    <xf numFmtId="0" fontId="36" fillId="0" borderId="0" xfId="0" applyFont="1" applyProtection="1">
      <protection locked="0"/>
    </xf>
    <xf numFmtId="0" fontId="8" fillId="2" borderId="36" xfId="0" applyFont="1" applyFill="1" applyBorder="1" applyAlignment="1" applyProtection="1">
      <alignment horizontal="center" vertical="center" wrapText="1"/>
      <protection hidden="1"/>
    </xf>
    <xf numFmtId="0" fontId="8" fillId="2" borderId="47" xfId="0" applyFont="1" applyFill="1" applyBorder="1" applyAlignment="1" applyProtection="1">
      <alignment horizontal="center" vertical="center" wrapText="1"/>
      <protection hidden="1"/>
    </xf>
    <xf numFmtId="167" fontId="47" fillId="0" borderId="0" xfId="0" applyNumberFormat="1" applyFont="1" applyProtection="1">
      <protection hidden="1"/>
    </xf>
    <xf numFmtId="0" fontId="68" fillId="0" borderId="0" xfId="0" applyFont="1"/>
    <xf numFmtId="0" fontId="11" fillId="2" borderId="36" xfId="0" applyFont="1" applyFill="1" applyBorder="1" applyAlignment="1" applyProtection="1">
      <alignment horizontal="center" vertical="center" wrapText="1"/>
      <protection hidden="1"/>
    </xf>
    <xf numFmtId="0" fontId="11" fillId="2" borderId="47" xfId="0" applyFont="1" applyFill="1" applyBorder="1" applyAlignment="1" applyProtection="1">
      <alignment horizontal="center" vertical="center" wrapText="1"/>
      <protection hidden="1"/>
    </xf>
    <xf numFmtId="0" fontId="8" fillId="2" borderId="84" xfId="0" applyFont="1" applyFill="1" applyBorder="1" applyAlignment="1" applyProtection="1">
      <alignment horizontal="center" vertical="center" wrapText="1"/>
      <protection hidden="1"/>
    </xf>
    <xf numFmtId="0" fontId="8" fillId="2" borderId="83" xfId="0" applyFont="1" applyFill="1" applyBorder="1" applyAlignment="1" applyProtection="1">
      <alignment horizontal="center" vertical="center" wrapText="1"/>
      <protection hidden="1"/>
    </xf>
    <xf numFmtId="0" fontId="70" fillId="14" borderId="10" xfId="0" applyFont="1" applyFill="1" applyBorder="1" applyAlignment="1">
      <alignment horizontal="center" vertical="center" wrapText="1"/>
    </xf>
    <xf numFmtId="170" fontId="68" fillId="14" borderId="11" xfId="0" applyNumberFormat="1" applyFont="1" applyFill="1" applyBorder="1" applyAlignment="1">
      <alignment horizontal="center" vertical="center"/>
    </xf>
    <xf numFmtId="0" fontId="2" fillId="0" borderId="0" xfId="0" applyFont="1" applyAlignment="1" applyProtection="1">
      <alignment horizontal="center" vertical="center"/>
      <protection hidden="1"/>
    </xf>
    <xf numFmtId="0" fontId="8" fillId="14" borderId="0" xfId="0" applyFont="1" applyFill="1"/>
    <xf numFmtId="0" fontId="50" fillId="14" borderId="0" xfId="0" applyFont="1" applyFill="1"/>
    <xf numFmtId="0" fontId="8" fillId="14" borderId="17" xfId="0" applyFont="1" applyFill="1" applyBorder="1"/>
    <xf numFmtId="0" fontId="8" fillId="14" borderId="18" xfId="0" applyFont="1" applyFill="1" applyBorder="1"/>
    <xf numFmtId="167" fontId="2" fillId="0" borderId="0" xfId="0" applyNumberFormat="1" applyFont="1" applyAlignment="1" applyProtection="1">
      <alignment horizontal="center" vertical="center"/>
      <protection hidden="1"/>
    </xf>
    <xf numFmtId="0" fontId="29" fillId="0" borderId="0" xfId="0" applyFont="1" applyAlignment="1" applyProtection="1">
      <alignment horizontal="center" vertical="center" wrapText="1"/>
      <protection hidden="1"/>
    </xf>
    <xf numFmtId="0" fontId="76" fillId="0" borderId="0" xfId="0" applyFont="1" applyProtection="1">
      <protection hidden="1"/>
    </xf>
    <xf numFmtId="167" fontId="50" fillId="0" borderId="0" xfId="0" applyNumberFormat="1" applyFont="1" applyProtection="1">
      <protection hidden="1"/>
    </xf>
    <xf numFmtId="0" fontId="50" fillId="0" borderId="0" xfId="0" applyFont="1" applyAlignment="1" applyProtection="1">
      <alignment vertical="center" wrapText="1"/>
      <protection hidden="1"/>
    </xf>
    <xf numFmtId="167" fontId="79" fillId="0" borderId="0" xfId="0" applyNumberFormat="1" applyFont="1" applyAlignment="1" applyProtection="1">
      <alignment horizontal="left" vertical="center"/>
      <protection hidden="1"/>
    </xf>
    <xf numFmtId="165" fontId="40" fillId="0" borderId="0" xfId="0" applyNumberFormat="1" applyFont="1" applyAlignment="1" applyProtection="1">
      <alignment vertical="center"/>
      <protection hidden="1"/>
    </xf>
    <xf numFmtId="167" fontId="80" fillId="0" borderId="17" xfId="0" applyNumberFormat="1" applyFont="1" applyBorder="1" applyProtection="1">
      <protection hidden="1"/>
    </xf>
    <xf numFmtId="0" fontId="8" fillId="0" borderId="17" xfId="0" applyFont="1" applyBorder="1" applyAlignment="1" applyProtection="1">
      <alignment horizontal="center" vertical="center" wrapText="1"/>
      <protection hidden="1"/>
    </xf>
    <xf numFmtId="0" fontId="8" fillId="0" borderId="43" xfId="0" applyFont="1" applyBorder="1" applyAlignment="1" applyProtection="1">
      <alignment horizontal="center" vertical="center" wrapText="1"/>
      <protection hidden="1"/>
    </xf>
    <xf numFmtId="167" fontId="2" fillId="0" borderId="40" xfId="0" applyNumberFormat="1" applyFont="1" applyBorder="1" applyAlignment="1" applyProtection="1">
      <alignment horizontal="center" vertical="center"/>
      <protection hidden="1"/>
    </xf>
    <xf numFmtId="167" fontId="2" fillId="0" borderId="18" xfId="0" applyNumberFormat="1" applyFont="1" applyBorder="1" applyAlignment="1" applyProtection="1">
      <alignment horizontal="center" vertical="center"/>
      <protection hidden="1"/>
    </xf>
    <xf numFmtId="0" fontId="8" fillId="0" borderId="0" xfId="0" applyFont="1" applyAlignment="1" applyProtection="1">
      <alignment horizontal="center" vertical="center" wrapText="1"/>
      <protection hidden="1"/>
    </xf>
    <xf numFmtId="0" fontId="39" fillId="0" borderId="70" xfId="0" applyFont="1" applyBorder="1" applyAlignment="1" applyProtection="1">
      <alignment horizontal="center" vertical="center"/>
      <protection hidden="1"/>
    </xf>
    <xf numFmtId="0" fontId="39" fillId="0" borderId="0" xfId="0" applyFont="1" applyAlignment="1" applyProtection="1">
      <alignment horizontal="center" vertical="center"/>
      <protection hidden="1"/>
    </xf>
    <xf numFmtId="0" fontId="23" fillId="0" borderId="0" xfId="0" applyFont="1" applyAlignment="1" applyProtection="1">
      <alignment horizontal="center" vertical="center"/>
      <protection hidden="1"/>
    </xf>
    <xf numFmtId="0" fontId="23" fillId="0" borderId="71" xfId="0" applyFont="1" applyBorder="1" applyAlignment="1" applyProtection="1">
      <alignment horizontal="center" vertical="center"/>
      <protection hidden="1"/>
    </xf>
    <xf numFmtId="165" fontId="50" fillId="0" borderId="0" xfId="0" applyNumberFormat="1" applyFont="1" applyProtection="1">
      <protection hidden="1"/>
    </xf>
    <xf numFmtId="0" fontId="45" fillId="0" borderId="55" xfId="0" applyFont="1" applyBorder="1" applyAlignment="1" applyProtection="1">
      <alignment vertical="center"/>
      <protection hidden="1"/>
    </xf>
    <xf numFmtId="0" fontId="45" fillId="0" borderId="2" xfId="0" applyFont="1" applyBorder="1" applyAlignment="1" applyProtection="1">
      <alignment vertical="center"/>
      <protection hidden="1"/>
    </xf>
    <xf numFmtId="0" fontId="0" fillId="0" borderId="30" xfId="0" applyBorder="1"/>
    <xf numFmtId="0" fontId="10" fillId="0" borderId="38" xfId="0" applyFont="1" applyBorder="1" applyAlignment="1">
      <alignment horizontal="left" vertical="center" wrapText="1"/>
    </xf>
    <xf numFmtId="0" fontId="10" fillId="0" borderId="41" xfId="0" applyFont="1" applyBorder="1" applyAlignment="1">
      <alignment horizontal="left" vertical="center" wrapText="1"/>
    </xf>
    <xf numFmtId="0" fontId="10" fillId="0" borderId="16" xfId="0" applyFont="1" applyBorder="1" applyAlignment="1">
      <alignment horizontal="left" vertical="center" wrapText="1"/>
    </xf>
    <xf numFmtId="0" fontId="10" fillId="0" borderId="39"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8" fillId="14" borderId="15" xfId="0" applyFont="1" applyFill="1" applyBorder="1" applyAlignment="1">
      <alignment horizontal="center"/>
    </xf>
    <xf numFmtId="0" fontId="8" fillId="14" borderId="41" xfId="0" applyFont="1" applyFill="1" applyBorder="1" applyAlignment="1">
      <alignment horizontal="center"/>
    </xf>
    <xf numFmtId="0" fontId="8" fillId="14" borderId="16" xfId="0" applyFont="1" applyFill="1" applyBorder="1" applyAlignment="1">
      <alignment horizontal="center"/>
    </xf>
    <xf numFmtId="0" fontId="11" fillId="0" borderId="15" xfId="0" applyFont="1" applyBorder="1" applyAlignment="1">
      <alignment horizontal="left" wrapText="1"/>
    </xf>
    <xf numFmtId="0" fontId="11" fillId="0" borderId="41" xfId="0" applyFont="1" applyBorder="1" applyAlignment="1">
      <alignment horizontal="left" wrapText="1"/>
    </xf>
    <xf numFmtId="0" fontId="11" fillId="0" borderId="16" xfId="0" applyFont="1" applyBorder="1" applyAlignment="1">
      <alignment horizontal="left" wrapText="1"/>
    </xf>
    <xf numFmtId="0" fontId="11" fillId="0" borderId="17" xfId="0" applyFont="1" applyBorder="1" applyAlignment="1">
      <alignment horizontal="left" wrapText="1"/>
    </xf>
    <xf numFmtId="0" fontId="11" fillId="0" borderId="0" xfId="0" applyFont="1" applyAlignment="1">
      <alignment horizontal="left" wrapText="1"/>
    </xf>
    <xf numFmtId="0" fontId="11" fillId="0" borderId="18" xfId="0" applyFont="1" applyBorder="1" applyAlignment="1">
      <alignment horizontal="left" wrapText="1"/>
    </xf>
    <xf numFmtId="0" fontId="11" fillId="0" borderId="46" xfId="0" applyFont="1" applyBorder="1" applyAlignment="1">
      <alignment horizontal="left" wrapText="1"/>
    </xf>
    <xf numFmtId="0" fontId="11" fillId="0" borderId="36" xfId="0" applyFont="1" applyBorder="1" applyAlignment="1">
      <alignment horizontal="left" wrapText="1"/>
    </xf>
    <xf numFmtId="0" fontId="11" fillId="0" borderId="47" xfId="0" applyFont="1" applyBorder="1" applyAlignment="1">
      <alignment horizontal="left" wrapText="1"/>
    </xf>
    <xf numFmtId="0" fontId="11" fillId="0" borderId="105" xfId="0" applyFont="1" applyBorder="1" applyAlignment="1">
      <alignment horizontal="center"/>
    </xf>
    <xf numFmtId="0" fontId="8" fillId="0" borderId="34" xfId="0" applyFont="1" applyBorder="1" applyAlignment="1">
      <alignment horizontal="center" vertical="center"/>
    </xf>
    <xf numFmtId="0" fontId="8" fillId="0" borderId="31" xfId="0" applyFont="1" applyBorder="1" applyAlignment="1">
      <alignment horizontal="center" vertical="center"/>
    </xf>
    <xf numFmtId="0" fontId="8" fillId="0" borderId="37" xfId="0" applyFont="1" applyBorder="1" applyAlignment="1">
      <alignment horizontal="center" vertical="center"/>
    </xf>
    <xf numFmtId="0" fontId="18" fillId="0" borderId="37" xfId="1" applyFont="1" applyBorder="1" applyAlignment="1">
      <alignment horizontal="left" wrapText="1"/>
    </xf>
    <xf numFmtId="0" fontId="6" fillId="0" borderId="50" xfId="0" applyFont="1" applyBorder="1" applyAlignment="1">
      <alignment horizontal="left" wrapText="1"/>
    </xf>
    <xf numFmtId="0" fontId="6" fillId="0" borderId="63" xfId="0" applyFont="1" applyBorder="1" applyAlignment="1">
      <alignment horizontal="left" wrapText="1"/>
    </xf>
    <xf numFmtId="0" fontId="10" fillId="0" borderId="41" xfId="0" applyFont="1" applyBorder="1" applyAlignment="1">
      <alignment horizontal="left" wrapText="1"/>
    </xf>
    <xf numFmtId="0" fontId="10" fillId="0" borderId="16" xfId="0" applyFont="1" applyBorder="1" applyAlignment="1">
      <alignment horizontal="left" wrapText="1"/>
    </xf>
    <xf numFmtId="0" fontId="10" fillId="0" borderId="36" xfId="0" applyFont="1" applyBorder="1" applyAlignment="1">
      <alignment horizontal="left" wrapText="1"/>
    </xf>
    <xf numFmtId="0" fontId="10" fillId="0" borderId="47" xfId="0" applyFont="1" applyBorder="1" applyAlignment="1">
      <alignment horizontal="left" wrapText="1"/>
    </xf>
    <xf numFmtId="0" fontId="8" fillId="0" borderId="41" xfId="0" applyFont="1" applyBorder="1" applyAlignment="1">
      <alignment horizontal="left" wrapText="1"/>
    </xf>
    <xf numFmtId="0" fontId="8" fillId="0" borderId="16" xfId="0" applyFont="1" applyBorder="1" applyAlignment="1">
      <alignment horizontal="left" wrapText="1"/>
    </xf>
    <xf numFmtId="0" fontId="8" fillId="0" borderId="20" xfId="0" applyFont="1" applyBorder="1" applyAlignment="1">
      <alignment horizontal="left" wrapText="1"/>
    </xf>
    <xf numFmtId="0" fontId="8" fillId="0" borderId="21" xfId="0" applyFont="1" applyBorder="1" applyAlignment="1">
      <alignment horizontal="left" wrapText="1"/>
    </xf>
    <xf numFmtId="0" fontId="12" fillId="15" borderId="107" xfId="0" applyFont="1" applyFill="1" applyBorder="1" applyAlignment="1">
      <alignment horizontal="center"/>
    </xf>
    <xf numFmtId="0" fontId="12" fillId="15" borderId="61" xfId="0" applyFont="1" applyFill="1" applyBorder="1" applyAlignment="1">
      <alignment horizontal="center"/>
    </xf>
    <xf numFmtId="0" fontId="12" fillId="15" borderId="62" xfId="0" applyFont="1" applyFill="1" applyBorder="1" applyAlignment="1">
      <alignment horizontal="center"/>
    </xf>
    <xf numFmtId="0" fontId="16" fillId="15" borderId="67" xfId="0" applyFont="1" applyFill="1" applyBorder="1" applyAlignment="1">
      <alignment horizontal="center" vertical="center"/>
    </xf>
    <xf numFmtId="0" fontId="16" fillId="15" borderId="68" xfId="0" applyFont="1" applyFill="1" applyBorder="1" applyAlignment="1">
      <alignment horizontal="center" vertical="center"/>
    </xf>
    <xf numFmtId="0" fontId="16" fillId="15" borderId="69" xfId="0" applyFont="1" applyFill="1" applyBorder="1" applyAlignment="1">
      <alignment horizontal="center" vertical="center"/>
    </xf>
    <xf numFmtId="0" fontId="16" fillId="15" borderId="104" xfId="0" applyFont="1" applyFill="1" applyBorder="1" applyAlignment="1">
      <alignment horizontal="center" vertical="center"/>
    </xf>
    <xf numFmtId="0" fontId="16" fillId="15" borderId="105" xfId="0" applyFont="1" applyFill="1" applyBorder="1" applyAlignment="1">
      <alignment horizontal="center" vertical="center"/>
    </xf>
    <xf numFmtId="0" fontId="16" fillId="15" borderId="106" xfId="0" applyFont="1" applyFill="1" applyBorder="1" applyAlignment="1">
      <alignment horizontal="center" vertical="center"/>
    </xf>
    <xf numFmtId="0" fontId="11" fillId="14" borderId="46" xfId="0" applyFont="1" applyFill="1" applyBorder="1" applyAlignment="1">
      <alignment horizontal="center"/>
    </xf>
    <xf numFmtId="0" fontId="11" fillId="14" borderId="36" xfId="0" applyFont="1" applyFill="1" applyBorder="1" applyAlignment="1">
      <alignment horizontal="center"/>
    </xf>
    <xf numFmtId="0" fontId="11" fillId="14" borderId="47" xfId="0" applyFont="1" applyFill="1" applyBorder="1" applyAlignment="1">
      <alignment horizontal="center"/>
    </xf>
    <xf numFmtId="0" fontId="8" fillId="14" borderId="48" xfId="0" applyFont="1" applyFill="1" applyBorder="1" applyAlignment="1">
      <alignment horizontal="center"/>
    </xf>
    <xf numFmtId="0" fontId="8" fillId="14" borderId="2" xfId="0" applyFont="1" applyFill="1" applyBorder="1" applyAlignment="1">
      <alignment horizontal="center"/>
    </xf>
    <xf numFmtId="0" fontId="8" fillId="14" borderId="55" xfId="0" applyFont="1" applyFill="1" applyBorder="1" applyAlignment="1">
      <alignment horizontal="center"/>
    </xf>
    <xf numFmtId="0" fontId="7" fillId="0" borderId="25" xfId="0" applyFont="1" applyBorder="1" applyAlignment="1">
      <alignment horizontal="center" vertical="center"/>
    </xf>
    <xf numFmtId="0" fontId="9" fillId="0" borderId="25" xfId="0" applyFont="1" applyBorder="1" applyAlignment="1">
      <alignment horizontal="center" vertical="center"/>
    </xf>
    <xf numFmtId="0" fontId="9" fillId="0" borderId="0" xfId="0" applyFont="1" applyAlignment="1">
      <alignment horizontal="center" vertical="center"/>
    </xf>
    <xf numFmtId="0" fontId="9" fillId="0" borderId="20" xfId="0" applyFont="1" applyBorder="1" applyAlignment="1">
      <alignment horizontal="center" vertical="center"/>
    </xf>
    <xf numFmtId="0" fontId="5" fillId="0" borderId="52" xfId="0" applyFont="1" applyBorder="1" applyAlignment="1">
      <alignment horizontal="center"/>
    </xf>
    <xf numFmtId="0" fontId="5" fillId="0" borderId="53" xfId="0" applyFont="1" applyBorder="1" applyAlignment="1">
      <alignment horizontal="center"/>
    </xf>
    <xf numFmtId="0" fontId="5" fillId="0" borderId="54" xfId="0" applyFont="1" applyBorder="1" applyAlignment="1">
      <alignment horizontal="center"/>
    </xf>
    <xf numFmtId="0" fontId="5" fillId="0" borderId="30" xfId="0" applyFont="1" applyBorder="1" applyAlignment="1">
      <alignment horizontal="center"/>
    </xf>
    <xf numFmtId="0" fontId="5" fillId="0" borderId="6" xfId="0" applyFont="1" applyBorder="1" applyAlignment="1">
      <alignment horizontal="center"/>
    </xf>
    <xf numFmtId="0" fontId="5" fillId="0" borderId="49" xfId="0" applyFont="1" applyBorder="1" applyAlignment="1">
      <alignment horizontal="center"/>
    </xf>
    <xf numFmtId="0" fontId="6" fillId="0" borderId="30" xfId="0" applyFont="1" applyBorder="1" applyAlignment="1">
      <alignment horizontal="center" vertical="top"/>
    </xf>
    <xf numFmtId="0" fontId="6" fillId="0" borderId="6" xfId="0" applyFont="1" applyBorder="1" applyAlignment="1">
      <alignment horizontal="center" vertical="top"/>
    </xf>
    <xf numFmtId="0" fontId="6" fillId="0" borderId="49" xfId="0" applyFont="1" applyBorder="1" applyAlignment="1">
      <alignment horizontal="center" vertical="top"/>
    </xf>
    <xf numFmtId="0" fontId="10" fillId="0" borderId="30" xfId="0" applyFont="1" applyBorder="1" applyAlignment="1">
      <alignment horizontal="left" wrapText="1"/>
    </xf>
    <xf numFmtId="0" fontId="10" fillId="0" borderId="6" xfId="0" applyFont="1" applyBorder="1" applyAlignment="1">
      <alignment horizontal="left" wrapText="1"/>
    </xf>
    <xf numFmtId="0" fontId="10" fillId="0" borderId="49" xfId="0" applyFont="1" applyBorder="1" applyAlignment="1">
      <alignment horizontal="left" wrapText="1"/>
    </xf>
    <xf numFmtId="0" fontId="12" fillId="0" borderId="30" xfId="0" applyFont="1" applyBorder="1" applyAlignment="1">
      <alignment horizontal="left"/>
    </xf>
    <xf numFmtId="0" fontId="12" fillId="0" borderId="6" xfId="0" applyFont="1" applyBorder="1" applyAlignment="1">
      <alignment horizontal="left"/>
    </xf>
    <xf numFmtId="0" fontId="12" fillId="0" borderId="49" xfId="0" applyFont="1" applyBorder="1" applyAlignment="1">
      <alignment horizontal="left"/>
    </xf>
    <xf numFmtId="0" fontId="13" fillId="0" borderId="30" xfId="0" applyFont="1" applyBorder="1" applyAlignment="1">
      <alignment horizontal="left"/>
    </xf>
    <xf numFmtId="0" fontId="13" fillId="0" borderId="6" xfId="0" applyFont="1" applyBorder="1" applyAlignment="1">
      <alignment horizontal="left"/>
    </xf>
    <xf numFmtId="0" fontId="13" fillId="0" borderId="49" xfId="0" applyFont="1" applyBorder="1" applyAlignment="1">
      <alignment horizontal="left"/>
    </xf>
    <xf numFmtId="0" fontId="5" fillId="14" borderId="48" xfId="0" applyFont="1" applyFill="1" applyBorder="1" applyAlignment="1">
      <alignment horizontal="center" vertical="top"/>
    </xf>
    <xf numFmtId="0" fontId="5" fillId="14" borderId="2" xfId="0" applyFont="1" applyFill="1" applyBorder="1" applyAlignment="1">
      <alignment horizontal="center" vertical="top"/>
    </xf>
    <xf numFmtId="0" fontId="5" fillId="14" borderId="55" xfId="0" applyFont="1" applyFill="1" applyBorder="1" applyAlignment="1">
      <alignment horizontal="center" vertical="top"/>
    </xf>
    <xf numFmtId="0" fontId="14" fillId="15" borderId="78" xfId="0" applyFont="1" applyFill="1" applyBorder="1" applyAlignment="1">
      <alignment horizontal="center" vertical="center" wrapText="1"/>
    </xf>
    <xf numFmtId="0" fontId="14" fillId="15" borderId="80" xfId="0" applyFont="1" applyFill="1" applyBorder="1" applyAlignment="1">
      <alignment horizontal="center" vertical="center" wrapText="1"/>
    </xf>
    <xf numFmtId="0" fontId="14" fillId="15" borderId="77" xfId="0" applyFont="1" applyFill="1" applyBorder="1" applyAlignment="1">
      <alignment horizontal="center" vertical="center" wrapText="1"/>
    </xf>
    <xf numFmtId="0" fontId="14" fillId="15" borderId="37" xfId="0" applyFont="1" applyFill="1" applyBorder="1" applyAlignment="1">
      <alignment horizontal="center" vertical="center" wrapText="1"/>
    </xf>
    <xf numFmtId="0" fontId="14" fillId="15" borderId="50" xfId="0" applyFont="1" applyFill="1" applyBorder="1" applyAlignment="1">
      <alignment horizontal="center" vertical="center" wrapText="1"/>
    </xf>
    <xf numFmtId="0" fontId="14" fillId="15" borderId="63" xfId="0" applyFont="1" applyFill="1" applyBorder="1" applyAlignment="1">
      <alignment horizontal="center" vertical="center" wrapText="1"/>
    </xf>
    <xf numFmtId="0" fontId="10" fillId="0" borderId="44" xfId="0" applyFont="1" applyBorder="1" applyAlignment="1">
      <alignment horizontal="left" vertical="center" wrapText="1"/>
    </xf>
    <xf numFmtId="0" fontId="10" fillId="0" borderId="36" xfId="0" applyFont="1" applyBorder="1" applyAlignment="1">
      <alignment horizontal="left" vertical="center" wrapText="1"/>
    </xf>
    <xf numFmtId="0" fontId="10" fillId="0" borderId="47" xfId="0" applyFont="1" applyBorder="1" applyAlignment="1">
      <alignment horizontal="left" vertical="center" wrapText="1"/>
    </xf>
    <xf numFmtId="0" fontId="8" fillId="14" borderId="17" xfId="0" applyFont="1" applyFill="1" applyBorder="1" applyAlignment="1">
      <alignment horizontal="center"/>
    </xf>
    <xf numFmtId="0" fontId="8" fillId="14" borderId="0" xfId="0" applyFont="1" applyFill="1" applyAlignment="1">
      <alignment horizontal="center"/>
    </xf>
    <xf numFmtId="0" fontId="8" fillId="14" borderId="18" xfId="0" applyFont="1" applyFill="1" applyBorder="1" applyAlignment="1">
      <alignment horizontal="center"/>
    </xf>
    <xf numFmtId="0" fontId="8" fillId="0" borderId="34"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37" xfId="0" applyFont="1" applyBorder="1" applyAlignment="1">
      <alignment horizontal="center" vertical="center" wrapText="1"/>
    </xf>
    <xf numFmtId="0" fontId="18" fillId="0" borderId="79" xfId="1" applyFont="1" applyBorder="1" applyAlignment="1">
      <alignment horizontal="left" wrapText="1"/>
    </xf>
    <xf numFmtId="0" fontId="6" fillId="0" borderId="81" xfId="0" applyFont="1" applyBorder="1" applyAlignment="1">
      <alignment horizontal="left" wrapText="1"/>
    </xf>
    <xf numFmtId="0" fontId="6" fillId="0" borderId="23" xfId="0" applyFont="1" applyBorder="1" applyAlignment="1">
      <alignment horizontal="left" wrapText="1"/>
    </xf>
    <xf numFmtId="0" fontId="8" fillId="14" borderId="46" xfId="0" applyFont="1" applyFill="1" applyBorder="1" applyAlignment="1">
      <alignment horizontal="center"/>
    </xf>
    <xf numFmtId="0" fontId="8" fillId="14" borderId="36" xfId="0" applyFont="1" applyFill="1" applyBorder="1" applyAlignment="1">
      <alignment horizontal="center"/>
    </xf>
    <xf numFmtId="0" fontId="8" fillId="14" borderId="47" xfId="0" applyFont="1" applyFill="1" applyBorder="1" applyAlignment="1">
      <alignment horizontal="center"/>
    </xf>
    <xf numFmtId="0" fontId="11" fillId="0" borderId="19" xfId="0" applyFont="1" applyBorder="1" applyAlignment="1">
      <alignment horizontal="center"/>
    </xf>
    <xf numFmtId="0" fontId="11" fillId="0" borderId="20" xfId="0" applyFont="1" applyBorder="1" applyAlignment="1">
      <alignment horizontal="center"/>
    </xf>
    <xf numFmtId="0" fontId="11" fillId="0" borderId="21" xfId="0" applyFont="1" applyBorder="1" applyAlignment="1">
      <alignment horizontal="center"/>
    </xf>
    <xf numFmtId="0" fontId="14" fillId="15" borderId="107" xfId="0" applyFont="1" applyFill="1" applyBorder="1" applyAlignment="1">
      <alignment horizontal="center"/>
    </xf>
    <xf numFmtId="0" fontId="14" fillId="15" borderId="61" xfId="0" applyFont="1" applyFill="1" applyBorder="1" applyAlignment="1">
      <alignment horizontal="center"/>
    </xf>
    <xf numFmtId="0" fontId="14" fillId="15" borderId="62" xfId="0" applyFont="1" applyFill="1" applyBorder="1" applyAlignment="1">
      <alignment horizontal="center"/>
    </xf>
    <xf numFmtId="0" fontId="8" fillId="0" borderId="38" xfId="0" applyFont="1" applyBorder="1" applyAlignment="1">
      <alignment horizontal="left" vertical="center" wrapText="1"/>
    </xf>
    <xf numFmtId="0" fontId="8" fillId="0" borderId="41" xfId="0" applyFont="1" applyBorder="1" applyAlignment="1">
      <alignment horizontal="left" vertical="center" wrapText="1"/>
    </xf>
    <xf numFmtId="0" fontId="8" fillId="0" borderId="16" xfId="0" applyFont="1" applyBorder="1" applyAlignment="1">
      <alignment horizontal="left" vertical="center" wrapText="1"/>
    </xf>
    <xf numFmtId="0" fontId="8" fillId="0" borderId="44" xfId="0" applyFont="1" applyBorder="1" applyAlignment="1">
      <alignment horizontal="left" vertical="center" wrapText="1"/>
    </xf>
    <xf numFmtId="0" fontId="8" fillId="0" borderId="36" xfId="0" applyFont="1" applyBorder="1" applyAlignment="1">
      <alignment horizontal="left" vertical="center" wrapText="1"/>
    </xf>
    <xf numFmtId="0" fontId="8" fillId="0" borderId="47" xfId="0" applyFont="1" applyBorder="1" applyAlignment="1">
      <alignment horizontal="left" vertical="center" wrapText="1"/>
    </xf>
    <xf numFmtId="0" fontId="24" fillId="0" borderId="24" xfId="0" applyFont="1" applyBorder="1" applyAlignment="1">
      <alignment horizontal="center" vertical="center" wrapText="1"/>
    </xf>
    <xf numFmtId="0" fontId="24" fillId="0" borderId="25"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21" xfId="0" applyFont="1" applyBorder="1" applyAlignment="1">
      <alignment horizontal="center" vertical="center" wrapText="1"/>
    </xf>
    <xf numFmtId="0" fontId="39" fillId="0" borderId="24" xfId="0" applyFont="1" applyBorder="1" applyAlignment="1">
      <alignment horizontal="center" vertical="center" wrapText="1"/>
    </xf>
    <xf numFmtId="0" fontId="39" fillId="0" borderId="25" xfId="0" applyFont="1" applyBorder="1" applyAlignment="1">
      <alignment horizontal="center" vertical="center" wrapText="1"/>
    </xf>
    <xf numFmtId="0" fontId="39" fillId="0" borderId="26" xfId="0" applyFont="1" applyBorder="1" applyAlignment="1">
      <alignment horizontal="center" vertical="center" wrapText="1"/>
    </xf>
    <xf numFmtId="0" fontId="39" fillId="0" borderId="17" xfId="0" applyFont="1" applyBorder="1" applyAlignment="1">
      <alignment horizontal="center" vertical="center" wrapText="1"/>
    </xf>
    <xf numFmtId="0" fontId="39" fillId="0" borderId="0" xfId="0" applyFont="1" applyAlignment="1">
      <alignment horizontal="center" vertical="center" wrapText="1"/>
    </xf>
    <xf numFmtId="0" fontId="39" fillId="0" borderId="18" xfId="0" applyFont="1" applyBorder="1" applyAlignment="1">
      <alignment horizontal="center" vertical="center" wrapText="1"/>
    </xf>
    <xf numFmtId="0" fontId="39" fillId="0" borderId="46" xfId="0" applyFont="1" applyBorder="1" applyAlignment="1">
      <alignment horizontal="center" vertical="center" wrapText="1"/>
    </xf>
    <xf numFmtId="0" fontId="39" fillId="0" borderId="36" xfId="0" applyFont="1" applyBorder="1" applyAlignment="1">
      <alignment horizontal="center" vertical="center" wrapText="1"/>
    </xf>
    <xf numFmtId="0" fontId="39" fillId="0" borderId="47" xfId="0" applyFont="1" applyBorder="1" applyAlignment="1">
      <alignment horizontal="center" vertical="center" wrapText="1"/>
    </xf>
    <xf numFmtId="0" fontId="71" fillId="0" borderId="15" xfId="1" applyFont="1" applyBorder="1" applyAlignment="1">
      <alignment horizontal="center" vertical="center" wrapText="1"/>
    </xf>
    <xf numFmtId="0" fontId="71" fillId="0" borderId="41" xfId="1" applyFont="1" applyBorder="1" applyAlignment="1">
      <alignment horizontal="center" vertical="center" wrapText="1"/>
    </xf>
    <xf numFmtId="0" fontId="71" fillId="0" borderId="16" xfId="1" applyFont="1" applyBorder="1" applyAlignment="1">
      <alignment horizontal="center" vertical="center" wrapText="1"/>
    </xf>
    <xf numFmtId="0" fontId="71" fillId="0" borderId="19" xfId="1" applyFont="1" applyBorder="1" applyAlignment="1">
      <alignment horizontal="center" vertical="center" wrapText="1"/>
    </xf>
    <xf numFmtId="0" fontId="71" fillId="0" borderId="20" xfId="1" applyFont="1" applyBorder="1" applyAlignment="1">
      <alignment horizontal="center" vertical="center" wrapText="1"/>
    </xf>
    <xf numFmtId="0" fontId="71" fillId="0" borderId="21" xfId="1" applyFont="1" applyBorder="1" applyAlignment="1">
      <alignment horizontal="center" vertical="center" wrapText="1"/>
    </xf>
    <xf numFmtId="0" fontId="14" fillId="0" borderId="46"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47" xfId="0" applyFont="1" applyBorder="1" applyAlignment="1">
      <alignment horizontal="center" vertical="center" wrapText="1"/>
    </xf>
    <xf numFmtId="0" fontId="8" fillId="2" borderId="24" xfId="0" applyFont="1" applyFill="1" applyBorder="1" applyAlignment="1" applyProtection="1">
      <alignment horizontal="center" vertical="center" wrapText="1"/>
      <protection hidden="1"/>
    </xf>
    <xf numFmtId="0" fontId="8" fillId="2" borderId="25" xfId="0" applyFont="1" applyFill="1" applyBorder="1" applyAlignment="1" applyProtection="1">
      <alignment horizontal="center" vertical="center" wrapText="1"/>
      <protection hidden="1"/>
    </xf>
    <xf numFmtId="0" fontId="8" fillId="2" borderId="26" xfId="0" applyFont="1" applyFill="1" applyBorder="1" applyAlignment="1" applyProtection="1">
      <alignment horizontal="center" vertical="center" wrapText="1"/>
      <protection hidden="1"/>
    </xf>
    <xf numFmtId="0" fontId="8" fillId="2" borderId="17" xfId="0" applyFont="1" applyFill="1" applyBorder="1" applyAlignment="1" applyProtection="1">
      <alignment horizontal="center" vertical="center" wrapText="1"/>
      <protection hidden="1"/>
    </xf>
    <xf numFmtId="0" fontId="8" fillId="2" borderId="0" xfId="0" applyFont="1" applyFill="1" applyAlignment="1" applyProtection="1">
      <alignment horizontal="center" vertical="center" wrapText="1"/>
      <protection hidden="1"/>
    </xf>
    <xf numFmtId="0" fontId="8" fillId="2" borderId="18" xfId="0" applyFont="1" applyFill="1" applyBorder="1" applyAlignment="1" applyProtection="1">
      <alignment horizontal="center" vertical="center" wrapText="1"/>
      <protection hidden="1"/>
    </xf>
    <xf numFmtId="0" fontId="8" fillId="2" borderId="46" xfId="0" applyFont="1" applyFill="1" applyBorder="1" applyAlignment="1" applyProtection="1">
      <alignment horizontal="center" vertical="center" wrapText="1"/>
      <protection hidden="1"/>
    </xf>
    <xf numFmtId="0" fontId="8" fillId="2" borderId="36" xfId="0" applyFont="1" applyFill="1" applyBorder="1" applyAlignment="1" applyProtection="1">
      <alignment horizontal="center" vertical="center" wrapText="1"/>
      <protection hidden="1"/>
    </xf>
    <xf numFmtId="0" fontId="8" fillId="2" borderId="47" xfId="0" applyFont="1" applyFill="1" applyBorder="1" applyAlignment="1" applyProtection="1">
      <alignment horizontal="center" vertical="center" wrapText="1"/>
      <protection hidden="1"/>
    </xf>
    <xf numFmtId="0" fontId="49" fillId="4" borderId="24" xfId="0" applyFont="1" applyFill="1" applyBorder="1" applyAlignment="1" applyProtection="1">
      <alignment horizontal="center" vertical="center" wrapText="1"/>
      <protection hidden="1"/>
    </xf>
    <xf numFmtId="0" fontId="49" fillId="4" borderId="25" xfId="0" applyFont="1" applyFill="1" applyBorder="1" applyAlignment="1" applyProtection="1">
      <alignment horizontal="center" vertical="center" wrapText="1"/>
      <protection hidden="1"/>
    </xf>
    <xf numFmtId="0" fontId="49" fillId="4" borderId="26" xfId="0" applyFont="1" applyFill="1" applyBorder="1" applyAlignment="1" applyProtection="1">
      <alignment horizontal="center" vertical="center" wrapText="1"/>
      <protection hidden="1"/>
    </xf>
    <xf numFmtId="0" fontId="49" fillId="4" borderId="17" xfId="0" applyFont="1" applyFill="1" applyBorder="1" applyAlignment="1" applyProtection="1">
      <alignment horizontal="center" vertical="center" wrapText="1"/>
      <protection hidden="1"/>
    </xf>
    <xf numFmtId="0" fontId="49" fillId="4" borderId="0" xfId="0" applyFont="1" applyFill="1" applyAlignment="1" applyProtection="1">
      <alignment horizontal="center" vertical="center" wrapText="1"/>
      <protection hidden="1"/>
    </xf>
    <xf numFmtId="0" fontId="49" fillId="4" borderId="18" xfId="0" applyFont="1" applyFill="1" applyBorder="1" applyAlignment="1" applyProtection="1">
      <alignment horizontal="center" vertical="center" wrapText="1"/>
      <protection hidden="1"/>
    </xf>
    <xf numFmtId="0" fontId="49" fillId="4" borderId="19" xfId="0" applyFont="1" applyFill="1" applyBorder="1" applyAlignment="1" applyProtection="1">
      <alignment horizontal="center" vertical="center" wrapText="1"/>
      <protection hidden="1"/>
    </xf>
    <xf numFmtId="0" fontId="49" fillId="4" borderId="20" xfId="0" applyFont="1" applyFill="1" applyBorder="1" applyAlignment="1" applyProtection="1">
      <alignment horizontal="center" vertical="center" wrapText="1"/>
      <protection hidden="1"/>
    </xf>
    <xf numFmtId="0" fontId="49" fillId="4" borderId="21" xfId="0" applyFont="1" applyFill="1" applyBorder="1" applyAlignment="1" applyProtection="1">
      <alignment horizontal="center" vertical="center" wrapText="1"/>
      <protection hidden="1"/>
    </xf>
    <xf numFmtId="0" fontId="2" fillId="3" borderId="30" xfId="0" applyFont="1" applyFill="1" applyBorder="1" applyAlignment="1" applyProtection="1">
      <alignment horizontal="center" vertical="center"/>
      <protection hidden="1"/>
    </xf>
    <xf numFmtId="0" fontId="2" fillId="3" borderId="35" xfId="0" applyFont="1" applyFill="1" applyBorder="1" applyAlignment="1" applyProtection="1">
      <alignment horizontal="center" vertical="center"/>
      <protection hidden="1"/>
    </xf>
    <xf numFmtId="167" fontId="2" fillId="3" borderId="4" xfId="0" applyNumberFormat="1" applyFont="1" applyFill="1" applyBorder="1" applyAlignment="1" applyProtection="1">
      <alignment horizontal="center" vertical="center"/>
      <protection hidden="1"/>
    </xf>
    <xf numFmtId="167" fontId="2" fillId="3" borderId="50" xfId="0" applyNumberFormat="1" applyFont="1" applyFill="1" applyBorder="1" applyAlignment="1" applyProtection="1">
      <alignment horizontal="center" vertical="center"/>
      <protection hidden="1"/>
    </xf>
    <xf numFmtId="0" fontId="29" fillId="3" borderId="55" xfId="0" applyFont="1" applyFill="1" applyBorder="1" applyAlignment="1" applyProtection="1">
      <alignment horizontal="center" vertical="center" wrapText="1"/>
      <protection hidden="1"/>
    </xf>
    <xf numFmtId="0" fontId="29" fillId="3" borderId="33" xfId="0" applyFont="1" applyFill="1" applyBorder="1" applyAlignment="1" applyProtection="1">
      <alignment horizontal="center" vertical="center" wrapText="1"/>
      <protection hidden="1"/>
    </xf>
    <xf numFmtId="0" fontId="8" fillId="0" borderId="30" xfId="0" applyFont="1" applyBorder="1" applyAlignment="1" applyProtection="1">
      <alignment horizontal="center" vertical="center" wrapText="1"/>
      <protection hidden="1"/>
    </xf>
    <xf numFmtId="0" fontId="20" fillId="0" borderId="6" xfId="0" applyFont="1" applyBorder="1" applyAlignment="1" applyProtection="1">
      <alignment horizontal="center" vertical="center"/>
      <protection locked="0"/>
    </xf>
    <xf numFmtId="0" fontId="28" fillId="0" borderId="49" xfId="0" applyFont="1" applyBorder="1" applyAlignment="1" applyProtection="1">
      <alignment horizontal="center" vertical="center" wrapText="1"/>
      <protection hidden="1"/>
    </xf>
    <xf numFmtId="0" fontId="8" fillId="0" borderId="34" xfId="0" applyFont="1" applyBorder="1" applyAlignment="1" applyProtection="1">
      <alignment horizontal="center" vertical="center"/>
      <protection hidden="1"/>
    </xf>
    <xf numFmtId="0" fontId="8" fillId="0" borderId="31" xfId="0" applyFont="1" applyBorder="1" applyAlignment="1" applyProtection="1">
      <alignment horizontal="center" vertical="center"/>
      <protection hidden="1"/>
    </xf>
    <xf numFmtId="0" fontId="20" fillId="0" borderId="4" xfId="0" applyFont="1" applyBorder="1" applyAlignment="1" applyProtection="1">
      <alignment horizontal="center" vertical="center"/>
      <protection locked="0"/>
    </xf>
    <xf numFmtId="0" fontId="20" fillId="0" borderId="5" xfId="0" applyFont="1" applyBorder="1" applyAlignment="1" applyProtection="1">
      <alignment horizontal="center" vertical="center"/>
      <protection locked="0"/>
    </xf>
    <xf numFmtId="0" fontId="32" fillId="0" borderId="22" xfId="0" applyFont="1" applyBorder="1" applyAlignment="1" applyProtection="1">
      <alignment horizontal="center" vertical="center"/>
      <protection hidden="1"/>
    </xf>
    <xf numFmtId="0" fontId="32" fillId="0" borderId="23" xfId="0" applyFont="1" applyBorder="1" applyAlignment="1" applyProtection="1">
      <alignment horizontal="center" vertical="center"/>
      <protection hidden="1"/>
    </xf>
    <xf numFmtId="0" fontId="2" fillId="0" borderId="30" xfId="0" applyFont="1" applyBorder="1" applyAlignment="1" applyProtection="1">
      <alignment horizontal="left" vertical="center"/>
      <protection hidden="1"/>
    </xf>
    <xf numFmtId="0" fontId="32" fillId="0" borderId="16" xfId="0" applyFont="1" applyBorder="1" applyAlignment="1" applyProtection="1">
      <alignment horizontal="center" vertical="center"/>
      <protection hidden="1"/>
    </xf>
    <xf numFmtId="0" fontId="32" fillId="0" borderId="18" xfId="0" applyFont="1" applyBorder="1" applyAlignment="1" applyProtection="1">
      <alignment horizontal="center" vertical="center"/>
      <protection hidden="1"/>
    </xf>
    <xf numFmtId="0" fontId="24" fillId="0" borderId="30" xfId="0" applyFont="1" applyBorder="1" applyAlignment="1" applyProtection="1">
      <alignment horizontal="center" vertical="center"/>
      <protection hidden="1"/>
    </xf>
    <xf numFmtId="0" fontId="29" fillId="0" borderId="22" xfId="0" applyFont="1" applyBorder="1" applyAlignment="1" applyProtection="1">
      <alignment horizontal="center" vertical="center" wrapText="1"/>
      <protection hidden="1"/>
    </xf>
    <xf numFmtId="0" fontId="29" fillId="0" borderId="32" xfId="0" applyFont="1" applyBorder="1" applyAlignment="1" applyProtection="1">
      <alignment horizontal="center" vertical="center" wrapText="1"/>
      <protection hidden="1"/>
    </xf>
    <xf numFmtId="0" fontId="29" fillId="3" borderId="49" xfId="0" applyFont="1" applyFill="1" applyBorder="1" applyAlignment="1" applyProtection="1">
      <alignment horizontal="center" vertical="center" wrapText="1"/>
      <protection hidden="1"/>
    </xf>
    <xf numFmtId="0" fontId="29" fillId="3" borderId="51" xfId="0" applyFont="1" applyFill="1" applyBorder="1" applyAlignment="1" applyProtection="1">
      <alignment horizontal="center" vertical="center" wrapText="1"/>
      <protection hidden="1"/>
    </xf>
    <xf numFmtId="0" fontId="32" fillId="0" borderId="16" xfId="0" applyFont="1" applyBorder="1" applyAlignment="1" applyProtection="1">
      <alignment horizontal="center" vertical="center" wrapText="1"/>
      <protection hidden="1"/>
    </xf>
    <xf numFmtId="0" fontId="32" fillId="0" borderId="18" xfId="0" applyFont="1" applyBorder="1" applyAlignment="1" applyProtection="1">
      <alignment horizontal="center" vertical="center" wrapText="1"/>
      <protection hidden="1"/>
    </xf>
    <xf numFmtId="0" fontId="8" fillId="0" borderId="30" xfId="0" applyFont="1" applyBorder="1" applyAlignment="1" applyProtection="1">
      <alignment horizontal="center" vertical="center"/>
      <protection hidden="1"/>
    </xf>
    <xf numFmtId="0" fontId="24" fillId="0" borderId="49" xfId="0" applyFont="1" applyBorder="1" applyAlignment="1" applyProtection="1">
      <alignment horizontal="center" vertical="center" wrapText="1"/>
      <protection hidden="1"/>
    </xf>
    <xf numFmtId="0" fontId="8" fillId="3" borderId="34" xfId="0" applyFont="1" applyFill="1" applyBorder="1" applyAlignment="1" applyProtection="1">
      <alignment horizontal="center" vertical="center"/>
      <protection hidden="1"/>
    </xf>
    <xf numFmtId="0" fontId="8" fillId="3" borderId="37" xfId="0" applyFont="1" applyFill="1" applyBorder="1" applyAlignment="1" applyProtection="1">
      <alignment horizontal="center" vertical="center"/>
      <protection hidden="1"/>
    </xf>
    <xf numFmtId="0" fontId="20" fillId="4" borderId="17" xfId="0" applyFont="1" applyFill="1" applyBorder="1" applyAlignment="1" applyProtection="1">
      <alignment horizontal="center" vertical="center" wrapText="1"/>
      <protection hidden="1"/>
    </xf>
    <xf numFmtId="0" fontId="20" fillId="4" borderId="0" xfId="0" applyFont="1" applyFill="1" applyAlignment="1" applyProtection="1">
      <alignment horizontal="center" vertical="center" wrapText="1"/>
      <protection hidden="1"/>
    </xf>
    <xf numFmtId="0" fontId="20" fillId="4" borderId="18" xfId="0" applyFont="1" applyFill="1" applyBorder="1" applyAlignment="1" applyProtection="1">
      <alignment horizontal="center" vertical="center" wrapText="1"/>
      <protection hidden="1"/>
    </xf>
    <xf numFmtId="0" fontId="20" fillId="4" borderId="19" xfId="0" applyFont="1" applyFill="1" applyBorder="1" applyAlignment="1" applyProtection="1">
      <alignment horizontal="center" vertical="center" wrapText="1"/>
      <protection hidden="1"/>
    </xf>
    <xf numFmtId="0" fontId="20" fillId="4" borderId="20" xfId="0" applyFont="1" applyFill="1" applyBorder="1" applyAlignment="1" applyProtection="1">
      <alignment horizontal="center" vertical="center" wrapText="1"/>
      <protection hidden="1"/>
    </xf>
    <xf numFmtId="0" fontId="20" fillId="4" borderId="21" xfId="0" applyFont="1" applyFill="1" applyBorder="1" applyAlignment="1" applyProtection="1">
      <alignment horizontal="center" vertical="center" wrapText="1"/>
      <protection hidden="1"/>
    </xf>
    <xf numFmtId="169" fontId="62" fillId="5" borderId="17" xfId="0" applyNumberFormat="1" applyFont="1" applyFill="1" applyBorder="1" applyAlignment="1" applyProtection="1">
      <alignment horizontal="center" vertical="center" wrapText="1"/>
      <protection hidden="1"/>
    </xf>
    <xf numFmtId="169" fontId="62" fillId="5" borderId="0" xfId="0" applyNumberFormat="1" applyFont="1" applyFill="1" applyAlignment="1" applyProtection="1">
      <alignment horizontal="center" vertical="center" wrapText="1"/>
      <protection hidden="1"/>
    </xf>
    <xf numFmtId="169" fontId="62" fillId="5" borderId="18" xfId="0" applyNumberFormat="1" applyFont="1" applyFill="1" applyBorder="1" applyAlignment="1" applyProtection="1">
      <alignment horizontal="center" vertical="center" wrapText="1"/>
      <protection hidden="1"/>
    </xf>
    <xf numFmtId="169" fontId="62" fillId="5" borderId="19" xfId="0" applyNumberFormat="1" applyFont="1" applyFill="1" applyBorder="1" applyAlignment="1" applyProtection="1">
      <alignment horizontal="center" vertical="center" wrapText="1"/>
      <protection hidden="1"/>
    </xf>
    <xf numFmtId="169" fontId="62" fillId="5" borderId="20" xfId="0" applyNumberFormat="1" applyFont="1" applyFill="1" applyBorder="1" applyAlignment="1" applyProtection="1">
      <alignment horizontal="center" vertical="center" wrapText="1"/>
      <protection hidden="1"/>
    </xf>
    <xf numFmtId="169" fontId="62" fillId="5" borderId="21" xfId="0" applyNumberFormat="1" applyFont="1" applyFill="1" applyBorder="1" applyAlignment="1" applyProtection="1">
      <alignment horizontal="center" vertical="center" wrapText="1"/>
      <protection hidden="1"/>
    </xf>
    <xf numFmtId="0" fontId="8" fillId="3" borderId="30" xfId="0" applyFont="1" applyFill="1" applyBorder="1" applyAlignment="1" applyProtection="1">
      <alignment horizontal="center" vertical="center" wrapText="1"/>
      <protection hidden="1"/>
    </xf>
    <xf numFmtId="0" fontId="8" fillId="3" borderId="6" xfId="0" applyFont="1" applyFill="1" applyBorder="1" applyAlignment="1" applyProtection="1">
      <alignment horizontal="center" vertical="center" wrapText="1"/>
      <protection hidden="1"/>
    </xf>
    <xf numFmtId="0" fontId="8" fillId="3" borderId="35" xfId="0" applyFont="1" applyFill="1" applyBorder="1" applyAlignment="1" applyProtection="1">
      <alignment horizontal="center" vertical="center" wrapText="1"/>
      <protection hidden="1"/>
    </xf>
    <xf numFmtId="0" fontId="8" fillId="3" borderId="56" xfId="0" applyFont="1" applyFill="1" applyBorder="1" applyAlignment="1" applyProtection="1">
      <alignment horizontal="center" vertical="center" wrapText="1"/>
      <protection hidden="1"/>
    </xf>
    <xf numFmtId="170" fontId="24" fillId="3" borderId="38" xfId="0" applyNumberFormat="1" applyFont="1" applyFill="1" applyBorder="1" applyAlignment="1" applyProtection="1">
      <alignment horizontal="center" vertical="center"/>
      <protection hidden="1"/>
    </xf>
    <xf numFmtId="170" fontId="24" fillId="3" borderId="42" xfId="0" applyNumberFormat="1" applyFont="1" applyFill="1" applyBorder="1" applyAlignment="1" applyProtection="1">
      <alignment horizontal="center" vertical="center"/>
      <protection hidden="1"/>
    </xf>
    <xf numFmtId="170" fontId="24" fillId="3" borderId="39" xfId="0" applyNumberFormat="1" applyFont="1" applyFill="1" applyBorder="1" applyAlignment="1" applyProtection="1">
      <alignment horizontal="center" vertical="center"/>
      <protection hidden="1"/>
    </xf>
    <xf numFmtId="170" fontId="24" fillId="3" borderId="64" xfId="0" applyNumberFormat="1" applyFont="1" applyFill="1" applyBorder="1" applyAlignment="1" applyProtection="1">
      <alignment horizontal="center" vertical="center"/>
      <protection hidden="1"/>
    </xf>
    <xf numFmtId="0" fontId="24" fillId="3" borderId="49" xfId="0" applyFont="1" applyFill="1" applyBorder="1" applyAlignment="1" applyProtection="1">
      <alignment horizontal="center" vertical="center"/>
      <protection hidden="1"/>
    </xf>
    <xf numFmtId="0" fontId="24" fillId="3" borderId="51" xfId="0" applyFont="1" applyFill="1" applyBorder="1" applyAlignment="1" applyProtection="1">
      <alignment horizontal="center" vertical="center"/>
      <protection hidden="1"/>
    </xf>
    <xf numFmtId="0" fontId="20" fillId="4" borderId="52" xfId="0" applyFont="1" applyFill="1" applyBorder="1" applyAlignment="1" applyProtection="1">
      <alignment horizontal="center" vertical="center" wrapText="1"/>
      <protection hidden="1"/>
    </xf>
    <xf numFmtId="0" fontId="20" fillId="4" borderId="53" xfId="0" applyFont="1" applyFill="1" applyBorder="1" applyAlignment="1" applyProtection="1">
      <alignment horizontal="center" vertical="center" wrapText="1"/>
      <protection hidden="1"/>
    </xf>
    <xf numFmtId="0" fontId="20" fillId="4" borderId="54" xfId="0" applyFont="1" applyFill="1" applyBorder="1" applyAlignment="1" applyProtection="1">
      <alignment horizontal="center" vertical="center" wrapText="1"/>
      <protection hidden="1"/>
    </xf>
    <xf numFmtId="0" fontId="20" fillId="4" borderId="30" xfId="0" applyFont="1" applyFill="1" applyBorder="1" applyAlignment="1" applyProtection="1">
      <alignment horizontal="center" vertical="center" wrapText="1"/>
      <protection hidden="1"/>
    </xf>
    <xf numFmtId="0" fontId="20" fillId="4" borderId="6" xfId="0" applyFont="1" applyFill="1" applyBorder="1" applyAlignment="1" applyProtection="1">
      <alignment horizontal="center" vertical="center" wrapText="1"/>
      <protection hidden="1"/>
    </xf>
    <xf numFmtId="0" fontId="20" fillId="4" borderId="49" xfId="0" applyFont="1" applyFill="1" applyBorder="1" applyAlignment="1" applyProtection="1">
      <alignment horizontal="center" vertical="center" wrapText="1"/>
      <protection hidden="1"/>
    </xf>
    <xf numFmtId="0" fontId="20" fillId="4" borderId="35" xfId="0" applyFont="1" applyFill="1" applyBorder="1" applyAlignment="1" applyProtection="1">
      <alignment horizontal="center" vertical="center" wrapText="1"/>
      <protection hidden="1"/>
    </xf>
    <xf numFmtId="0" fontId="20" fillId="4" borderId="56" xfId="0" applyFont="1" applyFill="1" applyBorder="1" applyAlignment="1" applyProtection="1">
      <alignment horizontal="center" vertical="center" wrapText="1"/>
      <protection hidden="1"/>
    </xf>
    <xf numFmtId="0" fontId="20" fillId="4" borderId="51" xfId="0" applyFont="1" applyFill="1" applyBorder="1" applyAlignment="1" applyProtection="1">
      <alignment horizontal="center" vertical="center" wrapText="1"/>
      <protection hidden="1"/>
    </xf>
    <xf numFmtId="0" fontId="8" fillId="2" borderId="48" xfId="0" applyFont="1" applyFill="1" applyBorder="1" applyAlignment="1" applyProtection="1">
      <alignment horizontal="center"/>
      <protection hidden="1"/>
    </xf>
    <xf numFmtId="0" fontId="8" fillId="2" borderId="2" xfId="0" applyFont="1" applyFill="1" applyBorder="1" applyAlignment="1" applyProtection="1">
      <alignment horizontal="center"/>
      <protection hidden="1"/>
    </xf>
    <xf numFmtId="0" fontId="8" fillId="2" borderId="3" xfId="0" applyFont="1" applyFill="1" applyBorder="1" applyAlignment="1" applyProtection="1">
      <alignment horizontal="center"/>
      <protection hidden="1"/>
    </xf>
    <xf numFmtId="0" fontId="33" fillId="0" borderId="22" xfId="0" applyFont="1" applyBorder="1" applyAlignment="1" applyProtection="1">
      <alignment horizontal="center" vertical="center" wrapText="1"/>
      <protection hidden="1"/>
    </xf>
    <xf numFmtId="0" fontId="33" fillId="0" borderId="32" xfId="0" applyFont="1" applyBorder="1" applyAlignment="1" applyProtection="1">
      <alignment horizontal="center" vertical="center" wrapText="1"/>
      <protection hidden="1"/>
    </xf>
    <xf numFmtId="0" fontId="48" fillId="2" borderId="1" xfId="0" applyFont="1" applyFill="1" applyBorder="1" applyAlignment="1" applyProtection="1">
      <alignment horizontal="center"/>
      <protection hidden="1"/>
    </xf>
    <xf numFmtId="0" fontId="48" fillId="2" borderId="3" xfId="0" applyFont="1" applyFill="1" applyBorder="1" applyAlignment="1" applyProtection="1">
      <alignment horizontal="center"/>
      <protection hidden="1"/>
    </xf>
    <xf numFmtId="0" fontId="8" fillId="0" borderId="30" xfId="0" applyFont="1" applyBorder="1" applyAlignment="1" applyProtection="1">
      <alignment horizontal="center" wrapText="1"/>
      <protection hidden="1"/>
    </xf>
    <xf numFmtId="0" fontId="8" fillId="0" borderId="6" xfId="0" applyFont="1" applyBorder="1" applyAlignment="1" applyProtection="1">
      <alignment horizontal="center" wrapText="1"/>
      <protection hidden="1"/>
    </xf>
    <xf numFmtId="0" fontId="28" fillId="0" borderId="6" xfId="0" applyFont="1" applyBorder="1" applyAlignment="1" applyProtection="1">
      <alignment horizontal="center" vertical="center"/>
      <protection locked="0"/>
    </xf>
    <xf numFmtId="0" fontId="24" fillId="0" borderId="49" xfId="0" applyFont="1" applyBorder="1" applyAlignment="1" applyProtection="1">
      <alignment horizontal="center" wrapText="1"/>
      <protection hidden="1"/>
    </xf>
    <xf numFmtId="0" fontId="22" fillId="0" borderId="24" xfId="0" applyFont="1" applyBorder="1" applyAlignment="1" applyProtection="1">
      <alignment horizontal="center" vertical="center" wrapText="1"/>
      <protection hidden="1"/>
    </xf>
    <xf numFmtId="0" fontId="22" fillId="0" borderId="25" xfId="0" applyFont="1" applyBorder="1" applyAlignment="1" applyProtection="1">
      <alignment horizontal="center" vertical="center" wrapText="1"/>
      <protection hidden="1"/>
    </xf>
    <xf numFmtId="0" fontId="22" fillId="0" borderId="65" xfId="0" applyFont="1" applyBorder="1" applyAlignment="1" applyProtection="1">
      <alignment horizontal="center" vertical="center" wrapText="1"/>
      <protection hidden="1"/>
    </xf>
    <xf numFmtId="0" fontId="22" fillId="0" borderId="17" xfId="0" applyFont="1" applyBorder="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22" fillId="0" borderId="43" xfId="0" applyFont="1" applyBorder="1" applyAlignment="1" applyProtection="1">
      <alignment horizontal="center" vertical="center" wrapText="1"/>
      <protection hidden="1"/>
    </xf>
    <xf numFmtId="0" fontId="22" fillId="0" borderId="46" xfId="0" applyFont="1" applyBorder="1" applyAlignment="1" applyProtection="1">
      <alignment horizontal="center" vertical="center" wrapText="1"/>
      <protection hidden="1"/>
    </xf>
    <xf numFmtId="0" fontId="22" fillId="0" borderId="36" xfId="0" applyFont="1" applyBorder="1" applyAlignment="1" applyProtection="1">
      <alignment horizontal="center" vertical="center" wrapText="1"/>
      <protection hidden="1"/>
    </xf>
    <xf numFmtId="0" fontId="22" fillId="0" borderId="45" xfId="0" applyFont="1" applyBorder="1" applyAlignment="1" applyProtection="1">
      <alignment horizontal="center" vertical="center" wrapText="1"/>
      <protection hidden="1"/>
    </xf>
    <xf numFmtId="0" fontId="2" fillId="0" borderId="25" xfId="0" applyFont="1" applyBorder="1" applyAlignment="1" applyProtection="1">
      <alignment horizontal="center"/>
      <protection locked="0"/>
    </xf>
    <xf numFmtId="0" fontId="29" fillId="3" borderId="22" xfId="0" applyFont="1" applyFill="1" applyBorder="1" applyAlignment="1" applyProtection="1">
      <alignment horizontal="center" vertical="center" wrapText="1"/>
      <protection hidden="1"/>
    </xf>
    <xf numFmtId="0" fontId="29" fillId="3" borderId="63" xfId="0" applyFont="1" applyFill="1" applyBorder="1" applyAlignment="1" applyProtection="1">
      <alignment horizontal="center" vertical="center" wrapText="1"/>
      <protection hidden="1"/>
    </xf>
    <xf numFmtId="0" fontId="22" fillId="0" borderId="30" xfId="0" applyFont="1" applyBorder="1" applyAlignment="1" applyProtection="1">
      <alignment horizontal="center" vertical="center" wrapText="1"/>
      <protection hidden="1"/>
    </xf>
    <xf numFmtId="0" fontId="22" fillId="0" borderId="6" xfId="0" applyFont="1" applyBorder="1" applyAlignment="1" applyProtection="1">
      <alignment horizontal="center" vertical="center" wrapText="1"/>
      <protection hidden="1"/>
    </xf>
    <xf numFmtId="167" fontId="2" fillId="0" borderId="49" xfId="0" applyNumberFormat="1" applyFont="1" applyBorder="1" applyAlignment="1" applyProtection="1">
      <alignment horizontal="center" vertical="center"/>
      <protection hidden="1"/>
    </xf>
    <xf numFmtId="0" fontId="2" fillId="0" borderId="49" xfId="0" applyFont="1" applyBorder="1" applyAlignment="1" applyProtection="1">
      <alignment horizontal="center" vertical="center"/>
      <protection hidden="1"/>
    </xf>
    <xf numFmtId="0" fontId="22" fillId="0" borderId="15" xfId="0" applyFont="1" applyBorder="1" applyAlignment="1" applyProtection="1">
      <alignment horizontal="center" vertical="center" wrapText="1"/>
      <protection hidden="1"/>
    </xf>
    <xf numFmtId="0" fontId="22" fillId="0" borderId="41" xfId="0" applyFont="1" applyBorder="1" applyAlignment="1" applyProtection="1">
      <alignment horizontal="center" vertical="center" wrapText="1"/>
      <protection hidden="1"/>
    </xf>
    <xf numFmtId="0" fontId="22" fillId="0" borderId="42" xfId="0" applyFont="1" applyBorder="1" applyAlignment="1" applyProtection="1">
      <alignment horizontal="center" vertical="center" wrapText="1"/>
      <protection hidden="1"/>
    </xf>
    <xf numFmtId="167" fontId="2" fillId="0" borderId="22" xfId="0" applyNumberFormat="1" applyFont="1" applyBorder="1" applyAlignment="1" applyProtection="1">
      <alignment horizontal="center" vertical="center"/>
      <protection hidden="1"/>
    </xf>
    <xf numFmtId="167" fontId="2" fillId="0" borderId="23" xfId="0" applyNumberFormat="1" applyFont="1" applyBorder="1" applyAlignment="1" applyProtection="1">
      <alignment horizontal="center" vertical="center"/>
      <protection hidden="1"/>
    </xf>
    <xf numFmtId="167" fontId="2" fillId="0" borderId="32" xfId="0" applyNumberFormat="1" applyFont="1" applyBorder="1" applyAlignment="1" applyProtection="1">
      <alignment horizontal="center" vertical="center"/>
      <protection hidden="1"/>
    </xf>
    <xf numFmtId="0" fontId="8" fillId="0" borderId="15" xfId="0" applyFont="1" applyBorder="1" applyAlignment="1" applyProtection="1">
      <alignment horizontal="center" vertical="center" wrapText="1"/>
      <protection hidden="1"/>
    </xf>
    <xf numFmtId="0" fontId="8" fillId="0" borderId="46" xfId="0" applyFont="1" applyBorder="1" applyAlignment="1" applyProtection="1">
      <alignment horizontal="center" vertical="center" wrapText="1"/>
      <protection hidden="1"/>
    </xf>
    <xf numFmtId="0" fontId="8" fillId="0" borderId="4" xfId="0" applyFont="1" applyBorder="1" applyAlignment="1" applyProtection="1">
      <alignment horizontal="center" vertical="center" wrapText="1"/>
      <protection hidden="1"/>
    </xf>
    <xf numFmtId="0" fontId="8" fillId="0" borderId="5" xfId="0" applyFont="1" applyBorder="1" applyAlignment="1" applyProtection="1">
      <alignment horizontal="center" vertical="center" wrapText="1"/>
      <protection hidden="1"/>
    </xf>
    <xf numFmtId="0" fontId="8" fillId="0" borderId="16" xfId="0" applyFont="1" applyBorder="1" applyAlignment="1" applyProtection="1">
      <alignment horizontal="center" vertical="center" wrapText="1"/>
      <protection hidden="1"/>
    </xf>
    <xf numFmtId="0" fontId="8" fillId="0" borderId="47" xfId="0" applyFont="1" applyBorder="1" applyAlignment="1" applyProtection="1">
      <alignment horizontal="center" vertical="center" wrapText="1"/>
      <protection hidden="1"/>
    </xf>
    <xf numFmtId="167" fontId="2" fillId="0" borderId="54" xfId="0" applyNumberFormat="1" applyFont="1" applyBorder="1" applyAlignment="1" applyProtection="1">
      <alignment horizontal="center" vertical="center"/>
      <protection hidden="1"/>
    </xf>
    <xf numFmtId="0" fontId="8" fillId="2" borderId="24" xfId="0" applyFont="1" applyFill="1" applyBorder="1" applyAlignment="1" applyProtection="1">
      <alignment horizontal="center" wrapText="1"/>
      <protection hidden="1"/>
    </xf>
    <xf numFmtId="0" fontId="8" fillId="2" borderId="25" xfId="0" applyFont="1" applyFill="1" applyBorder="1" applyAlignment="1" applyProtection="1">
      <alignment horizontal="center" wrapText="1"/>
      <protection hidden="1"/>
    </xf>
    <xf numFmtId="0" fontId="8" fillId="2" borderId="26" xfId="0" applyFont="1" applyFill="1" applyBorder="1" applyAlignment="1" applyProtection="1">
      <alignment horizontal="center" wrapText="1"/>
      <protection hidden="1"/>
    </xf>
    <xf numFmtId="0" fontId="8" fillId="2" borderId="17" xfId="0" applyFont="1" applyFill="1" applyBorder="1" applyAlignment="1" applyProtection="1">
      <alignment horizontal="center" wrapText="1"/>
      <protection hidden="1"/>
    </xf>
    <xf numFmtId="0" fontId="8" fillId="2" borderId="0" xfId="0" applyFont="1" applyFill="1" applyAlignment="1" applyProtection="1">
      <alignment horizontal="center" wrapText="1"/>
      <protection hidden="1"/>
    </xf>
    <xf numFmtId="0" fontId="8" fillId="2" borderId="18" xfId="0" applyFont="1" applyFill="1" applyBorder="1" applyAlignment="1" applyProtection="1">
      <alignment horizontal="center" wrapText="1"/>
      <protection hidden="1"/>
    </xf>
    <xf numFmtId="0" fontId="8" fillId="2" borderId="46" xfId="0" applyFont="1" applyFill="1" applyBorder="1" applyAlignment="1" applyProtection="1">
      <alignment horizontal="center" wrapText="1"/>
      <protection hidden="1"/>
    </xf>
    <xf numFmtId="0" fontId="8" fillId="2" borderId="36" xfId="0" applyFont="1" applyFill="1" applyBorder="1" applyAlignment="1" applyProtection="1">
      <alignment horizontal="center" wrapText="1"/>
      <protection hidden="1"/>
    </xf>
    <xf numFmtId="0" fontId="8" fillId="2" borderId="47" xfId="0" applyFont="1" applyFill="1" applyBorder="1" applyAlignment="1" applyProtection="1">
      <alignment horizontal="center" wrapText="1"/>
      <protection hidden="1"/>
    </xf>
    <xf numFmtId="0" fontId="8" fillId="0" borderId="48" xfId="0" applyFont="1" applyBorder="1" applyAlignment="1" applyProtection="1">
      <alignment horizontal="center"/>
      <protection hidden="1"/>
    </xf>
    <xf numFmtId="0" fontId="8" fillId="0" borderId="2" xfId="0" applyFont="1" applyBorder="1" applyAlignment="1" applyProtection="1">
      <alignment horizontal="center"/>
      <protection hidden="1"/>
    </xf>
    <xf numFmtId="0" fontId="8" fillId="0" borderId="3" xfId="0" applyFont="1" applyBorder="1" applyAlignment="1" applyProtection="1">
      <alignment horizontal="center"/>
      <protection hidden="1"/>
    </xf>
    <xf numFmtId="170" fontId="48" fillId="0" borderId="1" xfId="0" applyNumberFormat="1" applyFont="1" applyBorder="1" applyAlignment="1" applyProtection="1">
      <alignment horizontal="center"/>
      <protection hidden="1"/>
    </xf>
    <xf numFmtId="170" fontId="48" fillId="0" borderId="3" xfId="0" applyNumberFormat="1" applyFont="1" applyBorder="1" applyAlignment="1" applyProtection="1">
      <alignment horizontal="center"/>
      <protection hidden="1"/>
    </xf>
    <xf numFmtId="0" fontId="2" fillId="3" borderId="34" xfId="0" applyFont="1" applyFill="1" applyBorder="1" applyAlignment="1" applyProtection="1">
      <alignment horizontal="center" vertical="center"/>
      <protection hidden="1"/>
    </xf>
    <xf numFmtId="0" fontId="2" fillId="3" borderId="37" xfId="0" applyFont="1" applyFill="1" applyBorder="1" applyAlignment="1" applyProtection="1">
      <alignment horizontal="center" vertical="center"/>
      <protection hidden="1"/>
    </xf>
    <xf numFmtId="0" fontId="32" fillId="0" borderId="32" xfId="0" applyFont="1" applyBorder="1" applyAlignment="1" applyProtection="1">
      <alignment horizontal="center" vertical="center"/>
      <protection hidden="1"/>
    </xf>
    <xf numFmtId="0" fontId="8" fillId="3" borderId="15" xfId="0" applyFont="1" applyFill="1" applyBorder="1" applyAlignment="1" applyProtection="1">
      <alignment horizontal="center" vertical="center" wrapText="1"/>
      <protection hidden="1"/>
    </xf>
    <xf numFmtId="0" fontId="8" fillId="3" borderId="41" xfId="0" applyFont="1" applyFill="1" applyBorder="1" applyAlignment="1" applyProtection="1">
      <alignment horizontal="center" vertical="center" wrapText="1"/>
      <protection hidden="1"/>
    </xf>
    <xf numFmtId="0" fontId="8" fillId="3" borderId="42" xfId="0" applyFont="1" applyFill="1" applyBorder="1" applyAlignment="1" applyProtection="1">
      <alignment horizontal="center" vertical="center" wrapText="1"/>
      <protection hidden="1"/>
    </xf>
    <xf numFmtId="0" fontId="8" fillId="3" borderId="19" xfId="0" applyFont="1" applyFill="1" applyBorder="1" applyAlignment="1" applyProtection="1">
      <alignment horizontal="center" vertical="center" wrapText="1"/>
      <protection hidden="1"/>
    </xf>
    <xf numFmtId="0" fontId="8" fillId="3" borderId="20" xfId="0" applyFont="1" applyFill="1" applyBorder="1" applyAlignment="1" applyProtection="1">
      <alignment horizontal="center" vertical="center" wrapText="1"/>
      <protection hidden="1"/>
    </xf>
    <xf numFmtId="0" fontId="8" fillId="3" borderId="64" xfId="0" applyFont="1" applyFill="1" applyBorder="1" applyAlignment="1" applyProtection="1">
      <alignment horizontal="center" vertical="center" wrapText="1"/>
      <protection hidden="1"/>
    </xf>
    <xf numFmtId="0" fontId="28" fillId="0" borderId="38" xfId="0" applyFont="1" applyBorder="1" applyAlignment="1" applyProtection="1">
      <alignment horizontal="center" vertical="center"/>
      <protection locked="0"/>
    </xf>
    <xf numFmtId="0" fontId="28" fillId="0" borderId="42" xfId="0" applyFont="1" applyBorder="1" applyAlignment="1" applyProtection="1">
      <alignment horizontal="center" vertical="center"/>
      <protection locked="0"/>
    </xf>
    <xf numFmtId="0" fontId="28" fillId="0" borderId="44" xfId="0" applyFont="1" applyBorder="1" applyAlignment="1" applyProtection="1">
      <alignment horizontal="center" vertical="center"/>
      <protection locked="0"/>
    </xf>
    <xf numFmtId="0" fontId="28" fillId="0" borderId="45" xfId="0" applyFont="1" applyBorder="1" applyAlignment="1" applyProtection="1">
      <alignment horizontal="center" vertical="center"/>
      <protection locked="0"/>
    </xf>
    <xf numFmtId="0" fontId="8" fillId="0" borderId="41" xfId="0" applyFont="1" applyBorder="1" applyAlignment="1" applyProtection="1">
      <alignment horizontal="center" vertical="center" wrapText="1"/>
      <protection hidden="1"/>
    </xf>
    <xf numFmtId="0" fontId="8" fillId="0" borderId="42" xfId="0" applyFont="1" applyBorder="1" applyAlignment="1" applyProtection="1">
      <alignment horizontal="center" vertical="center" wrapText="1"/>
      <protection hidden="1"/>
    </xf>
    <xf numFmtId="0" fontId="8" fillId="0" borderId="36" xfId="0" applyFont="1" applyBorder="1" applyAlignment="1" applyProtection="1">
      <alignment horizontal="center" vertical="center" wrapText="1"/>
      <protection hidden="1"/>
    </xf>
    <xf numFmtId="0" fontId="8" fillId="0" borderId="45" xfId="0" applyFont="1" applyBorder="1" applyAlignment="1" applyProtection="1">
      <alignment horizontal="center" vertical="center" wrapText="1"/>
      <protection hidden="1"/>
    </xf>
    <xf numFmtId="0" fontId="29" fillId="3" borderId="22" xfId="0" applyFont="1" applyFill="1" applyBorder="1" applyAlignment="1" applyProtection="1">
      <alignment horizontal="center" vertical="center"/>
      <protection hidden="1"/>
    </xf>
    <xf numFmtId="0" fontId="29" fillId="3" borderId="63" xfId="0" applyFont="1" applyFill="1" applyBorder="1" applyAlignment="1" applyProtection="1">
      <alignment horizontal="center" vertical="center"/>
      <protection hidden="1"/>
    </xf>
    <xf numFmtId="0" fontId="8" fillId="0" borderId="35" xfId="0" applyFont="1" applyBorder="1" applyAlignment="1" applyProtection="1">
      <alignment horizontal="center" wrapText="1"/>
      <protection hidden="1"/>
    </xf>
    <xf numFmtId="0" fontId="8" fillId="0" borderId="56" xfId="0" applyFont="1" applyBorder="1" applyAlignment="1" applyProtection="1">
      <alignment horizontal="center" wrapText="1"/>
      <protection hidden="1"/>
    </xf>
    <xf numFmtId="0" fontId="21" fillId="0" borderId="38" xfId="0" applyFont="1" applyBorder="1" applyAlignment="1" applyProtection="1">
      <alignment horizontal="center" vertical="center"/>
      <protection locked="0"/>
    </xf>
    <xf numFmtId="0" fontId="21" fillId="0" borderId="41" xfId="0" applyFont="1" applyBorder="1" applyAlignment="1" applyProtection="1">
      <alignment horizontal="center" vertical="center"/>
      <protection locked="0"/>
    </xf>
    <xf numFmtId="0" fontId="21" fillId="0" borderId="39" xfId="0" applyFont="1" applyBorder="1" applyAlignment="1" applyProtection="1">
      <alignment horizontal="center" vertical="center"/>
      <protection locked="0"/>
    </xf>
    <xf numFmtId="0" fontId="21" fillId="0" borderId="20" xfId="0" applyFont="1" applyBorder="1" applyAlignment="1" applyProtection="1">
      <alignment horizontal="center" vertical="center"/>
      <protection locked="0"/>
    </xf>
    <xf numFmtId="0" fontId="29" fillId="0" borderId="49" xfId="0" applyFont="1" applyBorder="1" applyAlignment="1" applyProtection="1">
      <alignment horizontal="center" vertical="center" wrapText="1"/>
      <protection hidden="1"/>
    </xf>
    <xf numFmtId="0" fontId="29" fillId="0" borderId="51" xfId="0" applyFont="1" applyBorder="1" applyAlignment="1" applyProtection="1">
      <alignment horizontal="center" vertical="center" wrapText="1"/>
      <protection hidden="1"/>
    </xf>
    <xf numFmtId="0" fontId="8" fillId="6" borderId="30" xfId="0" applyFont="1" applyFill="1" applyBorder="1" applyAlignment="1" applyProtection="1">
      <alignment horizontal="center" wrapText="1"/>
      <protection hidden="1"/>
    </xf>
    <xf numFmtId="0" fontId="8" fillId="6" borderId="6" xfId="0" applyFont="1" applyFill="1" applyBorder="1" applyAlignment="1" applyProtection="1">
      <alignment horizontal="center" wrapText="1"/>
      <protection hidden="1"/>
    </xf>
    <xf numFmtId="0" fontId="8" fillId="6" borderId="35" xfId="0" applyFont="1" applyFill="1" applyBorder="1" applyAlignment="1" applyProtection="1">
      <alignment horizontal="center" wrapText="1"/>
      <protection hidden="1"/>
    </xf>
    <xf numFmtId="0" fontId="8" fillId="6" borderId="56" xfId="0" applyFont="1" applyFill="1" applyBorder="1" applyAlignment="1" applyProtection="1">
      <alignment horizontal="center" wrapText="1"/>
      <protection hidden="1"/>
    </xf>
    <xf numFmtId="167" fontId="40" fillId="6" borderId="38" xfId="0" applyNumberFormat="1" applyFont="1" applyFill="1" applyBorder="1" applyAlignment="1" applyProtection="1">
      <alignment horizontal="center" vertical="center"/>
      <protection hidden="1"/>
    </xf>
    <xf numFmtId="0" fontId="40" fillId="6" borderId="41" xfId="0" applyFont="1" applyFill="1" applyBorder="1" applyAlignment="1" applyProtection="1">
      <alignment horizontal="center" vertical="center"/>
      <protection hidden="1"/>
    </xf>
    <xf numFmtId="0" fontId="40" fillId="6" borderId="39" xfId="0" applyFont="1" applyFill="1" applyBorder="1" applyAlignment="1" applyProtection="1">
      <alignment horizontal="center" vertical="center"/>
      <protection hidden="1"/>
    </xf>
    <xf numFmtId="0" fontId="40" fillId="6" borderId="20" xfId="0" applyFont="1" applyFill="1" applyBorder="1" applyAlignment="1" applyProtection="1">
      <alignment horizontal="center" vertical="center"/>
      <protection hidden="1"/>
    </xf>
    <xf numFmtId="0" fontId="29" fillId="6" borderId="49" xfId="0" applyFont="1" applyFill="1" applyBorder="1" applyAlignment="1" applyProtection="1">
      <alignment horizontal="center" vertical="center" wrapText="1"/>
      <protection hidden="1"/>
    </xf>
    <xf numFmtId="0" fontId="29" fillId="6" borderId="51" xfId="0" applyFont="1" applyFill="1" applyBorder="1" applyAlignment="1" applyProtection="1">
      <alignment horizontal="center" vertical="center" wrapText="1"/>
      <protection hidden="1"/>
    </xf>
    <xf numFmtId="0" fontId="8" fillId="2" borderId="52" xfId="0" applyFont="1" applyFill="1" applyBorder="1" applyAlignment="1" applyProtection="1">
      <alignment horizontal="center" vertical="center" wrapText="1"/>
      <protection hidden="1"/>
    </xf>
    <xf numFmtId="0" fontId="8" fillId="2" borderId="53" xfId="0" applyFont="1" applyFill="1" applyBorder="1" applyAlignment="1" applyProtection="1">
      <alignment horizontal="center" vertical="center" wrapText="1"/>
      <protection hidden="1"/>
    </xf>
    <xf numFmtId="0" fontId="8" fillId="2" borderId="54" xfId="0" applyFont="1" applyFill="1" applyBorder="1" applyAlignment="1" applyProtection="1">
      <alignment horizontal="center" vertical="center" wrapText="1"/>
      <protection hidden="1"/>
    </xf>
    <xf numFmtId="0" fontId="8" fillId="2" borderId="30" xfId="0" applyFont="1" applyFill="1" applyBorder="1" applyAlignment="1" applyProtection="1">
      <alignment horizontal="center" vertical="center" wrapText="1"/>
      <protection hidden="1"/>
    </xf>
    <xf numFmtId="0" fontId="8" fillId="2" borderId="6" xfId="0" applyFont="1" applyFill="1" applyBorder="1" applyAlignment="1" applyProtection="1">
      <alignment horizontal="center" vertical="center" wrapText="1"/>
      <protection hidden="1"/>
    </xf>
    <xf numFmtId="0" fontId="8" fillId="2" borderId="49" xfId="0" applyFont="1" applyFill="1" applyBorder="1" applyAlignment="1" applyProtection="1">
      <alignment horizontal="center" vertical="center" wrapText="1"/>
      <protection hidden="1"/>
    </xf>
    <xf numFmtId="0" fontId="36" fillId="7" borderId="30" xfId="0" applyFont="1" applyFill="1" applyBorder="1" applyAlignment="1" applyProtection="1">
      <alignment horizontal="center" wrapText="1"/>
      <protection hidden="1"/>
    </xf>
    <xf numFmtId="0" fontId="36" fillId="7" borderId="6" xfId="0" applyFont="1" applyFill="1" applyBorder="1" applyAlignment="1" applyProtection="1">
      <alignment horizontal="center" wrapText="1"/>
      <protection hidden="1"/>
    </xf>
    <xf numFmtId="0" fontId="21" fillId="7" borderId="6" xfId="0" applyFont="1" applyFill="1" applyBorder="1" applyAlignment="1" applyProtection="1">
      <alignment horizontal="center" vertical="center"/>
      <protection locked="0"/>
    </xf>
    <xf numFmtId="0" fontId="32" fillId="7" borderId="22" xfId="0" applyFont="1" applyFill="1" applyBorder="1" applyAlignment="1" applyProtection="1">
      <alignment horizontal="center"/>
      <protection hidden="1"/>
    </xf>
    <xf numFmtId="0" fontId="32" fillId="7" borderId="32" xfId="0" applyFont="1" applyFill="1" applyBorder="1" applyAlignment="1" applyProtection="1">
      <alignment horizontal="center"/>
      <protection hidden="1"/>
    </xf>
    <xf numFmtId="0" fontId="32" fillId="7" borderId="49" xfId="0" applyFont="1" applyFill="1" applyBorder="1" applyAlignment="1" applyProtection="1">
      <alignment horizontal="center"/>
      <protection hidden="1"/>
    </xf>
    <xf numFmtId="0" fontId="41" fillId="8" borderId="24" xfId="0" applyFont="1" applyFill="1" applyBorder="1" applyAlignment="1" applyProtection="1">
      <alignment horizontal="center" vertical="center"/>
      <protection hidden="1"/>
    </xf>
    <xf numFmtId="0" fontId="41" fillId="8" borderId="25" xfId="0" applyFont="1" applyFill="1" applyBorder="1" applyAlignment="1" applyProtection="1">
      <alignment horizontal="center" vertical="center"/>
      <protection hidden="1"/>
    </xf>
    <xf numFmtId="0" fontId="41" fillId="8" borderId="65" xfId="0" applyFont="1" applyFill="1" applyBorder="1" applyAlignment="1" applyProtection="1">
      <alignment horizontal="center" vertical="center"/>
      <protection hidden="1"/>
    </xf>
    <xf numFmtId="0" fontId="41" fillId="8" borderId="19" xfId="0" applyFont="1" applyFill="1" applyBorder="1" applyAlignment="1" applyProtection="1">
      <alignment horizontal="center" vertical="center"/>
      <protection hidden="1"/>
    </xf>
    <xf numFmtId="0" fontId="41" fillId="8" borderId="20" xfId="0" applyFont="1" applyFill="1" applyBorder="1" applyAlignment="1" applyProtection="1">
      <alignment horizontal="center" vertical="center"/>
      <protection hidden="1"/>
    </xf>
    <xf numFmtId="0" fontId="41" fillId="8" borderId="64" xfId="0" applyFont="1" applyFill="1" applyBorder="1" applyAlignment="1" applyProtection="1">
      <alignment horizontal="center" vertical="center"/>
      <protection hidden="1"/>
    </xf>
    <xf numFmtId="0" fontId="40" fillId="6" borderId="38" xfId="0" applyFont="1" applyFill="1" applyBorder="1" applyAlignment="1" applyProtection="1">
      <alignment horizontal="center" vertical="center"/>
      <protection hidden="1"/>
    </xf>
    <xf numFmtId="0" fontId="52" fillId="2" borderId="38" xfId="0" applyFont="1" applyFill="1" applyBorder="1" applyAlignment="1" applyProtection="1">
      <alignment horizontal="center" vertical="center" wrapText="1"/>
      <protection hidden="1"/>
    </xf>
    <xf numFmtId="0" fontId="52" fillId="2" borderId="42" xfId="0" applyFont="1" applyFill="1" applyBorder="1" applyAlignment="1" applyProtection="1">
      <alignment horizontal="center" vertical="center" wrapText="1"/>
      <protection hidden="1"/>
    </xf>
    <xf numFmtId="0" fontId="52" fillId="2" borderId="44" xfId="0" applyFont="1" applyFill="1" applyBorder="1" applyAlignment="1" applyProtection="1">
      <alignment horizontal="center" vertical="center" wrapText="1"/>
      <protection hidden="1"/>
    </xf>
    <xf numFmtId="0" fontId="52" fillId="2" borderId="45" xfId="0" applyFont="1" applyFill="1" applyBorder="1" applyAlignment="1" applyProtection="1">
      <alignment horizontal="center" vertical="center" wrapText="1"/>
      <protection hidden="1"/>
    </xf>
    <xf numFmtId="0" fontId="24" fillId="2" borderId="49" xfId="0" applyFont="1" applyFill="1" applyBorder="1" applyAlignment="1" applyProtection="1">
      <alignment horizontal="center" vertical="center"/>
      <protection hidden="1"/>
    </xf>
    <xf numFmtId="0" fontId="36" fillId="0" borderId="15" xfId="0" applyFont="1" applyBorder="1" applyAlignment="1" applyProtection="1">
      <alignment horizontal="center"/>
      <protection hidden="1"/>
    </xf>
    <xf numFmtId="0" fontId="36" fillId="0" borderId="41" xfId="0" applyFont="1" applyBorder="1" applyAlignment="1" applyProtection="1">
      <alignment horizontal="center"/>
      <protection hidden="1"/>
    </xf>
    <xf numFmtId="0" fontId="36" fillId="0" borderId="42" xfId="0" applyFont="1" applyBorder="1" applyAlignment="1" applyProtection="1">
      <alignment horizontal="center"/>
      <protection hidden="1"/>
    </xf>
    <xf numFmtId="0" fontId="36" fillId="0" borderId="46" xfId="0" applyFont="1" applyBorder="1" applyAlignment="1" applyProtection="1">
      <alignment horizontal="center"/>
      <protection hidden="1"/>
    </xf>
    <xf numFmtId="0" fontId="36" fillId="0" borderId="36" xfId="0" applyFont="1" applyBorder="1" applyAlignment="1" applyProtection="1">
      <alignment horizontal="center"/>
      <protection hidden="1"/>
    </xf>
    <xf numFmtId="0" fontId="36" fillId="0" borderId="45" xfId="0" applyFont="1" applyBorder="1" applyAlignment="1" applyProtection="1">
      <alignment horizontal="center"/>
      <protection hidden="1"/>
    </xf>
    <xf numFmtId="0" fontId="8" fillId="2" borderId="15" xfId="0" applyFont="1" applyFill="1" applyBorder="1" applyAlignment="1" applyProtection="1">
      <alignment horizontal="center" vertical="center" wrapText="1"/>
      <protection hidden="1"/>
    </xf>
    <xf numFmtId="0" fontId="52" fillId="2" borderId="4" xfId="0" applyFont="1" applyFill="1" applyBorder="1" applyAlignment="1" applyProtection="1">
      <alignment horizontal="center" vertical="center" wrapText="1"/>
      <protection hidden="1"/>
    </xf>
    <xf numFmtId="0" fontId="52" fillId="2" borderId="5" xfId="0" applyFont="1" applyFill="1" applyBorder="1" applyAlignment="1" applyProtection="1">
      <alignment horizontal="center" vertical="center" wrapText="1"/>
      <protection hidden="1"/>
    </xf>
    <xf numFmtId="0" fontId="52" fillId="2" borderId="16" xfId="0" applyFont="1" applyFill="1" applyBorder="1" applyAlignment="1" applyProtection="1">
      <alignment horizontal="center" vertical="center" wrapText="1"/>
      <protection hidden="1"/>
    </xf>
    <xf numFmtId="0" fontId="52" fillId="2" borderId="47" xfId="0" applyFont="1" applyFill="1" applyBorder="1" applyAlignment="1" applyProtection="1">
      <alignment horizontal="center" vertical="center" wrapText="1"/>
      <protection hidden="1"/>
    </xf>
    <xf numFmtId="0" fontId="46" fillId="0" borderId="3" xfId="0" applyFont="1" applyBorder="1" applyAlignment="1" applyProtection="1">
      <alignment horizontal="center"/>
      <protection hidden="1"/>
    </xf>
    <xf numFmtId="0" fontId="46" fillId="0" borderId="1" xfId="0" applyFont="1" applyBorder="1" applyAlignment="1" applyProtection="1">
      <alignment horizontal="center"/>
      <protection hidden="1"/>
    </xf>
    <xf numFmtId="0" fontId="21" fillId="0" borderId="6" xfId="0" applyFont="1" applyBorder="1" applyAlignment="1" applyProtection="1">
      <alignment horizontal="center"/>
      <protection locked="0"/>
    </xf>
    <xf numFmtId="0" fontId="2" fillId="6" borderId="6" xfId="0" applyFont="1" applyFill="1" applyBorder="1" applyAlignment="1" applyProtection="1">
      <alignment horizontal="center" vertical="center"/>
      <protection hidden="1"/>
    </xf>
    <xf numFmtId="0" fontId="2" fillId="6" borderId="56" xfId="0" applyFont="1" applyFill="1" applyBorder="1" applyAlignment="1" applyProtection="1">
      <alignment horizontal="center" vertical="center"/>
      <protection hidden="1"/>
    </xf>
    <xf numFmtId="0" fontId="8" fillId="0" borderId="17" xfId="0" applyFont="1" applyBorder="1" applyAlignment="1" applyProtection="1">
      <alignment horizontal="center" vertical="center" wrapText="1"/>
      <protection hidden="1"/>
    </xf>
    <xf numFmtId="0" fontId="21" fillId="0" borderId="38" xfId="0" applyFont="1" applyBorder="1" applyAlignment="1" applyProtection="1">
      <alignment horizontal="center"/>
      <protection locked="0"/>
    </xf>
    <xf numFmtId="0" fontId="21" fillId="0" borderId="42" xfId="0" applyFont="1" applyBorder="1" applyAlignment="1" applyProtection="1">
      <alignment horizontal="center"/>
      <protection locked="0"/>
    </xf>
    <xf numFmtId="0" fontId="21" fillId="0" borderId="44" xfId="0" applyFont="1" applyBorder="1" applyAlignment="1" applyProtection="1">
      <alignment horizontal="center"/>
      <protection locked="0"/>
    </xf>
    <xf numFmtId="0" fontId="21" fillId="0" borderId="45" xfId="0" applyFont="1" applyBorder="1" applyAlignment="1" applyProtection="1">
      <alignment horizontal="center"/>
      <protection locked="0"/>
    </xf>
    <xf numFmtId="0" fontId="73" fillId="9" borderId="24" xfId="0" applyFont="1" applyFill="1" applyBorder="1" applyAlignment="1" applyProtection="1">
      <alignment horizontal="center" vertical="center" wrapText="1"/>
      <protection hidden="1"/>
    </xf>
    <xf numFmtId="0" fontId="73" fillId="9" borderId="25" xfId="0" applyFont="1" applyFill="1" applyBorder="1" applyAlignment="1" applyProtection="1">
      <alignment horizontal="center" vertical="center" wrapText="1"/>
      <protection hidden="1"/>
    </xf>
    <xf numFmtId="0" fontId="73" fillId="9" borderId="26" xfId="0" applyFont="1" applyFill="1" applyBorder="1" applyAlignment="1" applyProtection="1">
      <alignment horizontal="center" vertical="center" wrapText="1"/>
      <protection hidden="1"/>
    </xf>
    <xf numFmtId="0" fontId="73" fillId="9" borderId="17" xfId="0" applyFont="1" applyFill="1" applyBorder="1" applyAlignment="1" applyProtection="1">
      <alignment horizontal="center" vertical="center" wrapText="1"/>
      <protection hidden="1"/>
    </xf>
    <xf numFmtId="0" fontId="73" fillId="9" borderId="0" xfId="0" applyFont="1" applyFill="1" applyAlignment="1" applyProtection="1">
      <alignment horizontal="center" vertical="center" wrapText="1"/>
      <protection hidden="1"/>
    </xf>
    <xf numFmtId="0" fontId="73" fillId="9" borderId="18" xfId="0" applyFont="1" applyFill="1" applyBorder="1" applyAlignment="1" applyProtection="1">
      <alignment horizontal="center" vertical="center" wrapText="1"/>
      <protection hidden="1"/>
    </xf>
    <xf numFmtId="0" fontId="73" fillId="9" borderId="19" xfId="0" applyFont="1" applyFill="1" applyBorder="1" applyAlignment="1" applyProtection="1">
      <alignment horizontal="center" vertical="center" wrapText="1"/>
      <protection hidden="1"/>
    </xf>
    <xf numFmtId="0" fontId="73" fillId="9" borderId="20" xfId="0" applyFont="1" applyFill="1" applyBorder="1" applyAlignment="1" applyProtection="1">
      <alignment horizontal="center" vertical="center" wrapText="1"/>
      <protection hidden="1"/>
    </xf>
    <xf numFmtId="0" fontId="73" fillId="9" borderId="21" xfId="0" applyFont="1" applyFill="1" applyBorder="1" applyAlignment="1" applyProtection="1">
      <alignment horizontal="center" vertical="center" wrapText="1"/>
      <protection hidden="1"/>
    </xf>
    <xf numFmtId="170" fontId="2" fillId="0" borderId="22" xfId="0" applyNumberFormat="1" applyFont="1" applyBorder="1" applyAlignment="1" applyProtection="1">
      <alignment horizontal="center" vertical="center" wrapText="1"/>
      <protection hidden="1"/>
    </xf>
    <xf numFmtId="170" fontId="2" fillId="0" borderId="32" xfId="0" applyNumberFormat="1" applyFont="1" applyBorder="1" applyAlignment="1" applyProtection="1">
      <alignment horizontal="center" vertical="center" wrapText="1"/>
      <protection hidden="1"/>
    </xf>
    <xf numFmtId="0" fontId="8" fillId="2" borderId="19" xfId="0" applyFont="1" applyFill="1" applyBorder="1" applyAlignment="1" applyProtection="1">
      <alignment horizontal="center" vertical="center" wrapText="1"/>
      <protection hidden="1"/>
    </xf>
    <xf numFmtId="0" fontId="8" fillId="2" borderId="20" xfId="0" applyFont="1" applyFill="1" applyBorder="1" applyAlignment="1" applyProtection="1">
      <alignment horizontal="center" vertical="center" wrapText="1"/>
      <protection hidden="1"/>
    </xf>
    <xf numFmtId="0" fontId="8" fillId="2" borderId="21" xfId="0" applyFont="1" applyFill="1" applyBorder="1" applyAlignment="1" applyProtection="1">
      <alignment horizontal="center" vertical="center" wrapText="1"/>
      <protection hidden="1"/>
    </xf>
    <xf numFmtId="0" fontId="8" fillId="0" borderId="52" xfId="0" applyFont="1" applyBorder="1" applyAlignment="1" applyProtection="1">
      <alignment horizontal="center" vertical="center"/>
      <protection hidden="1"/>
    </xf>
    <xf numFmtId="0" fontId="8" fillId="2" borderId="82" xfId="0" applyFont="1" applyFill="1" applyBorder="1" applyAlignment="1" applyProtection="1">
      <alignment horizontal="center" vertical="center" wrapText="1"/>
      <protection hidden="1"/>
    </xf>
    <xf numFmtId="0" fontId="8" fillId="2" borderId="84" xfId="0" applyFont="1" applyFill="1" applyBorder="1" applyAlignment="1" applyProtection="1">
      <alignment horizontal="center" vertical="center" wrapText="1"/>
      <protection hidden="1"/>
    </xf>
    <xf numFmtId="0" fontId="8" fillId="2" borderId="48" xfId="0" applyFont="1" applyFill="1" applyBorder="1" applyAlignment="1" applyProtection="1">
      <alignment horizontal="center" vertical="center" wrapText="1"/>
      <protection hidden="1"/>
    </xf>
    <xf numFmtId="0" fontId="8" fillId="2" borderId="2" xfId="0" applyFont="1" applyFill="1" applyBorder="1" applyAlignment="1" applyProtection="1">
      <alignment horizontal="center" vertical="center" wrapText="1"/>
      <protection hidden="1"/>
    </xf>
    <xf numFmtId="0" fontId="11" fillId="2" borderId="48" xfId="0" applyFont="1" applyFill="1" applyBorder="1" applyAlignment="1" applyProtection="1">
      <alignment horizontal="center" vertical="center" wrapText="1"/>
      <protection hidden="1"/>
    </xf>
    <xf numFmtId="0" fontId="11" fillId="2" borderId="2" xfId="0" applyFont="1" applyFill="1" applyBorder="1" applyAlignment="1" applyProtection="1">
      <alignment horizontal="center" vertical="center" wrapText="1"/>
      <protection hidden="1"/>
    </xf>
    <xf numFmtId="0" fontId="45" fillId="0" borderId="30" xfId="0" applyFont="1" applyBorder="1" applyAlignment="1" applyProtection="1">
      <alignment horizontal="center"/>
      <protection hidden="1"/>
    </xf>
    <xf numFmtId="0" fontId="45" fillId="0" borderId="6" xfId="0" applyFont="1" applyBorder="1" applyAlignment="1" applyProtection="1">
      <alignment horizontal="center"/>
      <protection hidden="1"/>
    </xf>
    <xf numFmtId="0" fontId="45" fillId="0" borderId="1" xfId="0" applyFont="1" applyBorder="1" applyAlignment="1" applyProtection="1">
      <alignment horizontal="center"/>
      <protection hidden="1"/>
    </xf>
    <xf numFmtId="0" fontId="36" fillId="0" borderId="30" xfId="0" applyFont="1" applyBorder="1" applyAlignment="1" applyProtection="1">
      <alignment horizontal="center" wrapText="1"/>
      <protection hidden="1"/>
    </xf>
    <xf numFmtId="0" fontId="36" fillId="0" borderId="6" xfId="0" applyFont="1" applyBorder="1" applyAlignment="1" applyProtection="1">
      <alignment horizontal="center" wrapText="1"/>
      <protection hidden="1"/>
    </xf>
    <xf numFmtId="0" fontId="8" fillId="2" borderId="41" xfId="0" applyFont="1" applyFill="1" applyBorder="1" applyAlignment="1" applyProtection="1">
      <alignment horizontal="center" vertical="center" wrapText="1"/>
      <protection hidden="1"/>
    </xf>
    <xf numFmtId="0" fontId="8" fillId="2" borderId="42" xfId="0" applyFont="1" applyFill="1" applyBorder="1" applyAlignment="1" applyProtection="1">
      <alignment horizontal="center" vertical="center" wrapText="1"/>
      <protection hidden="1"/>
    </xf>
    <xf numFmtId="0" fontId="8" fillId="2" borderId="45" xfId="0" applyFont="1" applyFill="1" applyBorder="1" applyAlignment="1" applyProtection="1">
      <alignment horizontal="center" vertical="center" wrapText="1"/>
      <protection hidden="1"/>
    </xf>
    <xf numFmtId="167" fontId="20" fillId="8" borderId="77" xfId="0" applyNumberFormat="1" applyFont="1" applyFill="1" applyBorder="1" applyAlignment="1" applyProtection="1">
      <alignment horizontal="center" vertical="center"/>
      <protection hidden="1"/>
    </xf>
    <xf numFmtId="167" fontId="20" fillId="8" borderId="63" xfId="0" applyNumberFormat="1" applyFont="1" applyFill="1" applyBorder="1" applyAlignment="1" applyProtection="1">
      <alignment horizontal="center" vertical="center"/>
      <protection hidden="1"/>
    </xf>
    <xf numFmtId="0" fontId="69" fillId="0" borderId="53" xfId="0" applyFont="1" applyBorder="1" applyAlignment="1" applyProtection="1">
      <alignment horizontal="center" vertical="center"/>
      <protection hidden="1"/>
    </xf>
    <xf numFmtId="0" fontId="69" fillId="0" borderId="6" xfId="0" applyFont="1" applyBorder="1" applyAlignment="1" applyProtection="1">
      <alignment horizontal="center" vertical="center"/>
      <protection hidden="1"/>
    </xf>
    <xf numFmtId="0" fontId="21" fillId="0" borderId="6" xfId="0" applyFont="1" applyBorder="1" applyAlignment="1" applyProtection="1">
      <alignment horizontal="center" vertical="center"/>
      <protection locked="0"/>
    </xf>
    <xf numFmtId="0" fontId="2" fillId="3" borderId="6" xfId="0" applyFont="1" applyFill="1" applyBorder="1" applyAlignment="1" applyProtection="1">
      <alignment horizontal="center" vertical="center"/>
      <protection hidden="1"/>
    </xf>
    <xf numFmtId="0" fontId="2" fillId="3" borderId="56" xfId="0" applyFont="1" applyFill="1" applyBorder="1" applyAlignment="1" applyProtection="1">
      <alignment horizontal="center" vertical="center"/>
      <protection hidden="1"/>
    </xf>
    <xf numFmtId="0" fontId="8" fillId="0" borderId="54" xfId="0" applyFont="1" applyBorder="1" applyAlignment="1" applyProtection="1">
      <alignment horizontal="center" vertical="center" wrapText="1"/>
      <protection hidden="1"/>
    </xf>
    <xf numFmtId="0" fontId="8" fillId="0" borderId="49" xfId="0" applyFont="1" applyBorder="1" applyAlignment="1" applyProtection="1">
      <alignment horizontal="center" vertical="center" wrapText="1"/>
      <protection hidden="1"/>
    </xf>
    <xf numFmtId="0" fontId="2" fillId="4" borderId="24" xfId="0" applyFont="1" applyFill="1" applyBorder="1" applyAlignment="1" applyProtection="1">
      <alignment horizontal="center" vertical="center" wrapText="1"/>
      <protection hidden="1"/>
    </xf>
    <xf numFmtId="0" fontId="2" fillId="4" borderId="25" xfId="0" applyFont="1" applyFill="1" applyBorder="1" applyAlignment="1" applyProtection="1">
      <alignment horizontal="center" vertical="center" wrapText="1"/>
      <protection hidden="1"/>
    </xf>
    <xf numFmtId="0" fontId="2" fillId="4" borderId="26" xfId="0" applyFont="1" applyFill="1" applyBorder="1" applyAlignment="1" applyProtection="1">
      <alignment horizontal="center" vertical="center" wrapText="1"/>
      <protection hidden="1"/>
    </xf>
    <xf numFmtId="0" fontId="2" fillId="4" borderId="17" xfId="0" applyFont="1" applyFill="1" applyBorder="1" applyAlignment="1" applyProtection="1">
      <alignment horizontal="center" vertical="center" wrapText="1"/>
      <protection hidden="1"/>
    </xf>
    <xf numFmtId="0" fontId="2" fillId="4" borderId="0" xfId="0" applyFont="1" applyFill="1" applyAlignment="1" applyProtection="1">
      <alignment horizontal="center" vertical="center" wrapText="1"/>
      <protection hidden="1"/>
    </xf>
    <xf numFmtId="0" fontId="2" fillId="4" borderId="18" xfId="0" applyFont="1" applyFill="1" applyBorder="1" applyAlignment="1" applyProtection="1">
      <alignment horizontal="center" vertical="center" wrapText="1"/>
      <protection hidden="1"/>
    </xf>
    <xf numFmtId="0" fontId="2" fillId="4" borderId="19" xfId="0" applyFont="1" applyFill="1" applyBorder="1" applyAlignment="1" applyProtection="1">
      <alignment horizontal="center" vertical="center" wrapText="1"/>
      <protection hidden="1"/>
    </xf>
    <xf numFmtId="0" fontId="2" fillId="4" borderId="20" xfId="0" applyFont="1" applyFill="1" applyBorder="1" applyAlignment="1" applyProtection="1">
      <alignment horizontal="center" vertical="center" wrapText="1"/>
      <protection hidden="1"/>
    </xf>
    <xf numFmtId="0" fontId="2" fillId="4" borderId="21" xfId="0" applyFont="1" applyFill="1" applyBorder="1" applyAlignment="1" applyProtection="1">
      <alignment horizontal="center" vertical="center" wrapText="1"/>
      <protection hidden="1"/>
    </xf>
    <xf numFmtId="0" fontId="2" fillId="0" borderId="30" xfId="0" applyFont="1" applyBorder="1" applyAlignment="1" applyProtection="1">
      <alignment horizontal="center" vertical="center"/>
      <protection hidden="1"/>
    </xf>
    <xf numFmtId="0" fontId="21" fillId="0" borderId="6" xfId="0" applyFont="1" applyBorder="1" applyAlignment="1" applyProtection="1">
      <alignment horizontal="center" vertical="center"/>
      <protection hidden="1"/>
    </xf>
    <xf numFmtId="167" fontId="2" fillId="3" borderId="6" xfId="0" applyNumberFormat="1" applyFont="1" applyFill="1" applyBorder="1" applyAlignment="1" applyProtection="1">
      <alignment horizontal="center" vertical="center"/>
      <protection hidden="1"/>
    </xf>
    <xf numFmtId="167" fontId="2" fillId="3" borderId="56" xfId="0" applyNumberFormat="1" applyFont="1" applyFill="1" applyBorder="1" applyAlignment="1" applyProtection="1">
      <alignment horizontal="center" vertical="center"/>
      <protection hidden="1"/>
    </xf>
    <xf numFmtId="0" fontId="2" fillId="2" borderId="24" xfId="0" applyFont="1" applyFill="1" applyBorder="1" applyAlignment="1" applyProtection="1">
      <alignment horizontal="center" vertical="center" wrapText="1"/>
      <protection hidden="1"/>
    </xf>
    <xf numFmtId="0" fontId="2" fillId="2" borderId="25" xfId="0" applyFont="1" applyFill="1" applyBorder="1" applyAlignment="1" applyProtection="1">
      <alignment horizontal="center" vertical="center" wrapText="1"/>
      <protection hidden="1"/>
    </xf>
    <xf numFmtId="0" fontId="2" fillId="2" borderId="26" xfId="0" applyFont="1" applyFill="1" applyBorder="1" applyAlignment="1" applyProtection="1">
      <alignment horizontal="center" vertical="center" wrapText="1"/>
      <protection hidden="1"/>
    </xf>
    <xf numFmtId="0" fontId="2" fillId="2" borderId="17" xfId="0" applyFont="1" applyFill="1" applyBorder="1" applyAlignment="1" applyProtection="1">
      <alignment horizontal="center" vertical="center" wrapText="1"/>
      <protection hidden="1"/>
    </xf>
    <xf numFmtId="0" fontId="2" fillId="2" borderId="0" xfId="0" applyFont="1" applyFill="1" applyAlignment="1" applyProtection="1">
      <alignment horizontal="center" vertical="center" wrapText="1"/>
      <protection hidden="1"/>
    </xf>
    <xf numFmtId="0" fontId="2" fillId="2" borderId="18" xfId="0" applyFont="1" applyFill="1" applyBorder="1" applyAlignment="1" applyProtection="1">
      <alignment horizontal="center" vertical="center" wrapText="1"/>
      <protection hidden="1"/>
    </xf>
    <xf numFmtId="0" fontId="2" fillId="2" borderId="46" xfId="0" applyFont="1" applyFill="1" applyBorder="1" applyAlignment="1" applyProtection="1">
      <alignment horizontal="center" vertical="center" wrapText="1"/>
      <protection hidden="1"/>
    </xf>
    <xf numFmtId="0" fontId="2" fillId="2" borderId="36" xfId="0" applyFont="1" applyFill="1" applyBorder="1" applyAlignment="1" applyProtection="1">
      <alignment horizontal="center" vertical="center" wrapText="1"/>
      <protection hidden="1"/>
    </xf>
    <xf numFmtId="0" fontId="2" fillId="2" borderId="47" xfId="0" applyFont="1" applyFill="1" applyBorder="1" applyAlignment="1" applyProtection="1">
      <alignment horizontal="center" vertical="center" wrapText="1"/>
      <protection hidden="1"/>
    </xf>
    <xf numFmtId="167" fontId="2" fillId="0" borderId="22" xfId="0" applyNumberFormat="1" applyFont="1" applyBorder="1" applyAlignment="1" applyProtection="1">
      <alignment horizontal="center" vertical="center" wrapText="1"/>
      <protection hidden="1"/>
    </xf>
    <xf numFmtId="167" fontId="2" fillId="0" borderId="32" xfId="0" applyNumberFormat="1" applyFont="1" applyBorder="1" applyAlignment="1" applyProtection="1">
      <alignment horizontal="center" vertical="center" wrapText="1"/>
      <protection hidden="1"/>
    </xf>
    <xf numFmtId="0" fontId="20" fillId="0" borderId="81" xfId="0" applyFont="1" applyBorder="1" applyAlignment="1" applyProtection="1">
      <alignment horizontal="center" vertical="center"/>
      <protection locked="0"/>
    </xf>
    <xf numFmtId="0" fontId="8" fillId="2" borderId="107" xfId="0" applyFont="1" applyFill="1" applyBorder="1" applyAlignment="1" applyProtection="1">
      <alignment horizontal="center" vertical="center" wrapText="1"/>
      <protection hidden="1"/>
    </xf>
    <xf numFmtId="0" fontId="8" fillId="2" borderId="61" xfId="0" applyFont="1" applyFill="1" applyBorder="1" applyAlignment="1" applyProtection="1">
      <alignment horizontal="center" vertical="center" wrapText="1"/>
      <protection hidden="1"/>
    </xf>
    <xf numFmtId="0" fontId="48" fillId="2" borderId="61" xfId="0" applyFont="1" applyFill="1" applyBorder="1" applyAlignment="1" applyProtection="1">
      <alignment horizontal="center" vertical="center" wrapText="1"/>
      <protection hidden="1"/>
    </xf>
    <xf numFmtId="0" fontId="24" fillId="2" borderId="61" xfId="0" applyFont="1" applyFill="1" applyBorder="1" applyAlignment="1" applyProtection="1">
      <alignment horizontal="center" vertical="center" wrapText="1"/>
      <protection hidden="1"/>
    </xf>
    <xf numFmtId="0" fontId="24" fillId="2" borderId="62" xfId="0" applyFont="1" applyFill="1" applyBorder="1" applyAlignment="1" applyProtection="1">
      <alignment horizontal="center" vertical="center" wrapText="1"/>
      <protection hidden="1"/>
    </xf>
    <xf numFmtId="167" fontId="2" fillId="3" borderId="38" xfId="0" applyNumberFormat="1" applyFont="1" applyFill="1" applyBorder="1" applyAlignment="1" applyProtection="1">
      <alignment horizontal="center" vertical="center"/>
      <protection hidden="1"/>
    </xf>
    <xf numFmtId="167" fontId="2" fillId="3" borderId="41" xfId="0" applyNumberFormat="1" applyFont="1" applyFill="1" applyBorder="1" applyAlignment="1" applyProtection="1">
      <alignment horizontal="center" vertical="center"/>
      <protection hidden="1"/>
    </xf>
    <xf numFmtId="167" fontId="2" fillId="3" borderId="42" xfId="0" applyNumberFormat="1" applyFont="1" applyFill="1" applyBorder="1" applyAlignment="1" applyProtection="1">
      <alignment horizontal="center" vertical="center"/>
      <protection hidden="1"/>
    </xf>
    <xf numFmtId="167" fontId="2" fillId="3" borderId="39" xfId="0" applyNumberFormat="1" applyFont="1" applyFill="1" applyBorder="1" applyAlignment="1" applyProtection="1">
      <alignment horizontal="center" vertical="center"/>
      <protection hidden="1"/>
    </xf>
    <xf numFmtId="167" fontId="2" fillId="3" borderId="20" xfId="0" applyNumberFormat="1" applyFont="1" applyFill="1" applyBorder="1" applyAlignment="1" applyProtection="1">
      <alignment horizontal="center" vertical="center"/>
      <protection hidden="1"/>
    </xf>
    <xf numFmtId="167" fontId="2" fillId="3" borderId="64" xfId="0" applyNumberFormat="1" applyFont="1" applyFill="1" applyBorder="1" applyAlignment="1" applyProtection="1">
      <alignment horizontal="center" vertical="center"/>
      <protection hidden="1"/>
    </xf>
    <xf numFmtId="0" fontId="29" fillId="3" borderId="38" xfId="0" applyFont="1" applyFill="1" applyBorder="1" applyAlignment="1" applyProtection="1">
      <alignment horizontal="center" vertical="center" wrapText="1"/>
      <protection hidden="1"/>
    </xf>
    <xf numFmtId="0" fontId="29" fillId="3" borderId="41" xfId="0" applyFont="1" applyFill="1" applyBorder="1" applyAlignment="1" applyProtection="1">
      <alignment horizontal="center" vertical="center" wrapText="1"/>
      <protection hidden="1"/>
    </xf>
    <xf numFmtId="0" fontId="29" fillId="3" borderId="16" xfId="0" applyFont="1" applyFill="1" applyBorder="1" applyAlignment="1" applyProtection="1">
      <alignment horizontal="center" vertical="center" wrapText="1"/>
      <protection hidden="1"/>
    </xf>
    <xf numFmtId="0" fontId="29" fillId="3" borderId="39" xfId="0" applyFont="1" applyFill="1" applyBorder="1" applyAlignment="1" applyProtection="1">
      <alignment horizontal="center" vertical="center" wrapText="1"/>
      <protection hidden="1"/>
    </xf>
    <xf numFmtId="0" fontId="29" fillId="3" borderId="20" xfId="0" applyFont="1" applyFill="1" applyBorder="1" applyAlignment="1" applyProtection="1">
      <alignment horizontal="center" vertical="center" wrapText="1"/>
      <protection hidden="1"/>
    </xf>
    <xf numFmtId="0" fontId="29" fillId="3" borderId="21" xfId="0" applyFont="1" applyFill="1" applyBorder="1" applyAlignment="1" applyProtection="1">
      <alignment horizontal="center" vertical="center" wrapText="1"/>
      <protection hidden="1"/>
    </xf>
    <xf numFmtId="0" fontId="29" fillId="0" borderId="66" xfId="0" applyFont="1" applyBorder="1" applyAlignment="1" applyProtection="1">
      <alignment horizontal="center" vertical="center" wrapText="1"/>
      <protection hidden="1"/>
    </xf>
    <xf numFmtId="0" fontId="29" fillId="0" borderId="25" xfId="0" applyFont="1" applyBorder="1" applyAlignment="1" applyProtection="1">
      <alignment horizontal="center" vertical="center" wrapText="1"/>
      <protection hidden="1"/>
    </xf>
    <xf numFmtId="0" fontId="29" fillId="0" borderId="26" xfId="0" applyFont="1" applyBorder="1" applyAlignment="1" applyProtection="1">
      <alignment horizontal="center" vertical="center" wrapText="1"/>
      <protection hidden="1"/>
    </xf>
    <xf numFmtId="0" fontId="29" fillId="0" borderId="44" xfId="0" applyFont="1" applyBorder="1" applyAlignment="1" applyProtection="1">
      <alignment horizontal="center" vertical="center" wrapText="1"/>
      <protection hidden="1"/>
    </xf>
    <xf numFmtId="0" fontId="29" fillId="0" borderId="36" xfId="0" applyFont="1" applyBorder="1" applyAlignment="1" applyProtection="1">
      <alignment horizontal="center" vertical="center" wrapText="1"/>
      <protection hidden="1"/>
    </xf>
    <xf numFmtId="0" fontId="29" fillId="0" borderId="47" xfId="0" applyFont="1" applyBorder="1" applyAlignment="1" applyProtection="1">
      <alignment horizontal="center" vertical="center" wrapText="1"/>
      <protection hidden="1"/>
    </xf>
    <xf numFmtId="0" fontId="20" fillId="0" borderId="66" xfId="0" applyFont="1" applyBorder="1" applyAlignment="1" applyProtection="1">
      <alignment horizontal="center" vertical="center"/>
      <protection locked="0"/>
    </xf>
    <xf numFmtId="0" fontId="20" fillId="0" borderId="25" xfId="0" applyFont="1" applyBorder="1" applyAlignment="1" applyProtection="1">
      <alignment horizontal="center" vertical="center"/>
      <protection locked="0"/>
    </xf>
    <xf numFmtId="0" fontId="20" fillId="0" borderId="65" xfId="0" applyFont="1" applyBorder="1" applyAlignment="1" applyProtection="1">
      <alignment horizontal="center" vertical="center"/>
      <protection locked="0"/>
    </xf>
    <xf numFmtId="0" fontId="20" fillId="0" borderId="44" xfId="0" applyFont="1" applyBorder="1" applyAlignment="1" applyProtection="1">
      <alignment horizontal="center" vertical="center"/>
      <protection locked="0"/>
    </xf>
    <xf numFmtId="0" fontId="20" fillId="0" borderId="36" xfId="0" applyFont="1" applyBorder="1" applyAlignment="1" applyProtection="1">
      <alignment horizontal="center" vertical="center"/>
      <protection locked="0"/>
    </xf>
    <xf numFmtId="0" fontId="20" fillId="0" borderId="45" xfId="0" applyFont="1" applyBorder="1" applyAlignment="1" applyProtection="1">
      <alignment horizontal="center" vertical="center"/>
      <protection locked="0"/>
    </xf>
    <xf numFmtId="0" fontId="8" fillId="0" borderId="24" xfId="0" applyFont="1" applyBorder="1" applyAlignment="1" applyProtection="1">
      <alignment horizontal="center" vertical="center"/>
      <protection hidden="1"/>
    </xf>
    <xf numFmtId="0" fontId="8" fillId="0" borderId="25" xfId="0" applyFont="1" applyBorder="1" applyAlignment="1" applyProtection="1">
      <alignment horizontal="center" vertical="center"/>
      <protection hidden="1"/>
    </xf>
    <xf numFmtId="0" fontId="8" fillId="0" borderId="65" xfId="0" applyFont="1" applyBorder="1" applyAlignment="1" applyProtection="1">
      <alignment horizontal="center" vertical="center"/>
      <protection hidden="1"/>
    </xf>
    <xf numFmtId="0" fontId="8" fillId="0" borderId="46" xfId="0" applyFont="1" applyBorder="1" applyAlignment="1" applyProtection="1">
      <alignment horizontal="center" vertical="center"/>
      <protection hidden="1"/>
    </xf>
    <xf numFmtId="0" fontId="8" fillId="0" borderId="36" xfId="0" applyFont="1" applyBorder="1" applyAlignment="1" applyProtection="1">
      <alignment horizontal="center" vertical="center"/>
      <protection hidden="1"/>
    </xf>
    <xf numFmtId="0" fontId="8" fillId="0" borderId="45" xfId="0" applyFont="1" applyBorder="1" applyAlignment="1" applyProtection="1">
      <alignment horizontal="center" vertical="center"/>
      <protection hidden="1"/>
    </xf>
    <xf numFmtId="0" fontId="52" fillId="0" borderId="66" xfId="0" applyFont="1" applyBorder="1" applyAlignment="1" applyProtection="1">
      <alignment horizontal="center" vertical="center"/>
      <protection hidden="1"/>
    </xf>
    <xf numFmtId="0" fontId="52" fillId="0" borderId="25" xfId="0" applyFont="1" applyBorder="1" applyAlignment="1" applyProtection="1">
      <alignment horizontal="center" vertical="center"/>
      <protection hidden="1"/>
    </xf>
    <xf numFmtId="0" fontId="52" fillId="0" borderId="65" xfId="0" applyFont="1" applyBorder="1" applyAlignment="1" applyProtection="1">
      <alignment horizontal="center" vertical="center"/>
      <protection hidden="1"/>
    </xf>
    <xf numFmtId="0" fontId="52" fillId="0" borderId="44" xfId="0" applyFont="1" applyBorder="1" applyAlignment="1" applyProtection="1">
      <alignment horizontal="center" vertical="center"/>
      <protection hidden="1"/>
    </xf>
    <xf numFmtId="0" fontId="52" fillId="0" borderId="36" xfId="0" applyFont="1" applyBorder="1" applyAlignment="1" applyProtection="1">
      <alignment horizontal="center" vertical="center"/>
      <protection hidden="1"/>
    </xf>
    <xf numFmtId="0" fontId="52" fillId="0" borderId="45" xfId="0" applyFont="1" applyBorder="1" applyAlignment="1" applyProtection="1">
      <alignment horizontal="center" vertical="center"/>
      <protection hidden="1"/>
    </xf>
    <xf numFmtId="0" fontId="8" fillId="0" borderId="15" xfId="0" applyFont="1" applyBorder="1" applyAlignment="1" applyProtection="1">
      <alignment horizontal="center" vertical="center"/>
      <protection hidden="1"/>
    </xf>
    <xf numFmtId="0" fontId="8" fillId="0" borderId="41" xfId="0" applyFont="1" applyBorder="1" applyAlignment="1" applyProtection="1">
      <alignment horizontal="center" vertical="center"/>
      <protection hidden="1"/>
    </xf>
    <xf numFmtId="0" fontId="8" fillId="0" borderId="42" xfId="0" applyFont="1" applyBorder="1" applyAlignment="1" applyProtection="1">
      <alignment horizontal="center" vertical="center"/>
      <protection hidden="1"/>
    </xf>
    <xf numFmtId="0" fontId="20" fillId="0" borderId="38" xfId="0" applyFont="1" applyBorder="1" applyAlignment="1" applyProtection="1">
      <alignment horizontal="center" vertical="center"/>
      <protection locked="0"/>
    </xf>
    <xf numFmtId="0" fontId="20" fillId="0" borderId="41" xfId="0" applyFont="1" applyBorder="1" applyAlignment="1" applyProtection="1">
      <alignment horizontal="center" vertical="center"/>
      <protection locked="0"/>
    </xf>
    <xf numFmtId="0" fontId="20" fillId="0" borderId="42" xfId="0" applyFont="1" applyBorder="1" applyAlignment="1" applyProtection="1">
      <alignment horizontal="center" vertical="center"/>
      <protection locked="0"/>
    </xf>
    <xf numFmtId="0" fontId="29" fillId="0" borderId="38" xfId="0" applyFont="1" applyBorder="1" applyAlignment="1" applyProtection="1">
      <alignment horizontal="center" vertical="center" wrapText="1"/>
      <protection hidden="1"/>
    </xf>
    <xf numFmtId="0" fontId="29" fillId="0" borderId="41" xfId="0" applyFont="1" applyBorder="1" applyAlignment="1" applyProtection="1">
      <alignment horizontal="center" vertical="center" wrapText="1"/>
      <protection hidden="1"/>
    </xf>
    <xf numFmtId="0" fontId="29" fillId="0" borderId="16" xfId="0" applyFont="1" applyBorder="1" applyAlignment="1" applyProtection="1">
      <alignment horizontal="center" vertical="center" wrapText="1"/>
      <protection hidden="1"/>
    </xf>
    <xf numFmtId="0" fontId="2" fillId="3" borderId="15" xfId="0" applyFont="1" applyFill="1" applyBorder="1" applyAlignment="1" applyProtection="1">
      <alignment horizontal="center" vertical="center"/>
      <protection hidden="1"/>
    </xf>
    <xf numFmtId="0" fontId="2" fillId="3" borderId="41" xfId="0" applyFont="1" applyFill="1" applyBorder="1" applyAlignment="1" applyProtection="1">
      <alignment horizontal="center" vertical="center"/>
      <protection hidden="1"/>
    </xf>
    <xf numFmtId="0" fontId="2" fillId="3" borderId="42" xfId="0" applyFont="1" applyFill="1" applyBorder="1" applyAlignment="1" applyProtection="1">
      <alignment horizontal="center" vertical="center"/>
      <protection hidden="1"/>
    </xf>
    <xf numFmtId="0" fontId="2" fillId="3" borderId="19" xfId="0" applyFont="1" applyFill="1" applyBorder="1" applyAlignment="1" applyProtection="1">
      <alignment horizontal="center" vertical="center"/>
      <protection hidden="1"/>
    </xf>
    <xf numFmtId="0" fontId="2" fillId="3" borderId="20" xfId="0" applyFont="1" applyFill="1" applyBorder="1" applyAlignment="1" applyProtection="1">
      <alignment horizontal="center" vertical="center"/>
      <protection hidden="1"/>
    </xf>
    <xf numFmtId="0" fontId="2" fillId="3" borderId="64" xfId="0" applyFont="1" applyFill="1" applyBorder="1" applyAlignment="1" applyProtection="1">
      <alignment horizontal="center" vertical="center"/>
      <protection hidden="1"/>
    </xf>
    <xf numFmtId="167" fontId="2" fillId="3" borderId="38" xfId="0" applyNumberFormat="1" applyFont="1" applyFill="1" applyBorder="1" applyAlignment="1" applyProtection="1">
      <alignment horizontal="center" vertical="center" wrapText="1"/>
      <protection hidden="1"/>
    </xf>
    <xf numFmtId="167" fontId="2" fillId="3" borderId="41" xfId="0" applyNumberFormat="1" applyFont="1" applyFill="1" applyBorder="1" applyAlignment="1" applyProtection="1">
      <alignment horizontal="center" vertical="center" wrapText="1"/>
      <protection hidden="1"/>
    </xf>
    <xf numFmtId="167" fontId="2" fillId="3" borderId="42" xfId="0" applyNumberFormat="1" applyFont="1" applyFill="1" applyBorder="1" applyAlignment="1" applyProtection="1">
      <alignment horizontal="center" vertical="center" wrapText="1"/>
      <protection hidden="1"/>
    </xf>
    <xf numFmtId="167" fontId="2" fillId="3" borderId="39" xfId="0" applyNumberFormat="1" applyFont="1" applyFill="1" applyBorder="1" applyAlignment="1" applyProtection="1">
      <alignment horizontal="center" vertical="center" wrapText="1"/>
      <protection hidden="1"/>
    </xf>
    <xf numFmtId="167" fontId="2" fillId="3" borderId="20" xfId="0" applyNumberFormat="1" applyFont="1" applyFill="1" applyBorder="1" applyAlignment="1" applyProtection="1">
      <alignment horizontal="center" vertical="center" wrapText="1"/>
      <protection hidden="1"/>
    </xf>
    <xf numFmtId="167" fontId="2" fillId="3" borderId="64" xfId="0" applyNumberFormat="1" applyFont="1" applyFill="1" applyBorder="1" applyAlignment="1" applyProtection="1">
      <alignment horizontal="center" vertical="center" wrapText="1"/>
      <protection hidden="1"/>
    </xf>
    <xf numFmtId="0" fontId="8" fillId="0" borderId="25" xfId="0" applyFont="1" applyBorder="1" applyAlignment="1" applyProtection="1">
      <alignment horizontal="center"/>
      <protection hidden="1"/>
    </xf>
    <xf numFmtId="0" fontId="8" fillId="12" borderId="24" xfId="0" applyFont="1" applyFill="1" applyBorder="1" applyAlignment="1" applyProtection="1">
      <alignment horizontal="center" vertical="center" wrapText="1"/>
      <protection hidden="1"/>
    </xf>
    <xf numFmtId="0" fontId="8" fillId="12" borderId="25" xfId="0" applyFont="1" applyFill="1" applyBorder="1" applyAlignment="1" applyProtection="1">
      <alignment horizontal="center" vertical="center" wrapText="1"/>
      <protection hidden="1"/>
    </xf>
    <xf numFmtId="0" fontId="8" fillId="12" borderId="26" xfId="0" applyFont="1" applyFill="1" applyBorder="1" applyAlignment="1" applyProtection="1">
      <alignment horizontal="center" vertical="center" wrapText="1"/>
      <protection hidden="1"/>
    </xf>
    <xf numFmtId="0" fontId="8" fillId="12" borderId="17" xfId="0" applyFont="1" applyFill="1" applyBorder="1" applyAlignment="1" applyProtection="1">
      <alignment horizontal="center" vertical="center" wrapText="1"/>
      <protection hidden="1"/>
    </xf>
    <xf numFmtId="0" fontId="8" fillId="12" borderId="0" xfId="0" applyFont="1" applyFill="1" applyAlignment="1" applyProtection="1">
      <alignment horizontal="center" vertical="center" wrapText="1"/>
      <protection hidden="1"/>
    </xf>
    <xf numFmtId="0" fontId="8" fillId="12" borderId="18" xfId="0" applyFont="1" applyFill="1" applyBorder="1" applyAlignment="1" applyProtection="1">
      <alignment horizontal="center" vertical="center" wrapText="1"/>
      <protection hidden="1"/>
    </xf>
    <xf numFmtId="0" fontId="8" fillId="12" borderId="19" xfId="0" applyFont="1" applyFill="1" applyBorder="1" applyAlignment="1" applyProtection="1">
      <alignment horizontal="center" vertical="center" wrapText="1"/>
      <protection hidden="1"/>
    </xf>
    <xf numFmtId="0" fontId="8" fillId="12" borderId="20" xfId="0" applyFont="1" applyFill="1" applyBorder="1" applyAlignment="1" applyProtection="1">
      <alignment horizontal="center" vertical="center" wrapText="1"/>
      <protection hidden="1"/>
    </xf>
    <xf numFmtId="0" fontId="8" fillId="12" borderId="21" xfId="0" applyFont="1" applyFill="1" applyBorder="1" applyAlignment="1" applyProtection="1">
      <alignment horizontal="center" vertical="center" wrapText="1"/>
      <protection hidden="1"/>
    </xf>
    <xf numFmtId="0" fontId="24" fillId="2" borderId="24" xfId="0" applyFont="1" applyFill="1" applyBorder="1" applyAlignment="1" applyProtection="1">
      <alignment horizontal="center" vertical="center" wrapText="1"/>
      <protection hidden="1"/>
    </xf>
    <xf numFmtId="0" fontId="24" fillId="2" borderId="25" xfId="0" applyFont="1" applyFill="1" applyBorder="1" applyAlignment="1" applyProtection="1">
      <alignment horizontal="center" vertical="center" wrapText="1"/>
      <protection hidden="1"/>
    </xf>
    <xf numFmtId="0" fontId="24" fillId="2" borderId="26" xfId="0" applyFont="1" applyFill="1" applyBorder="1" applyAlignment="1" applyProtection="1">
      <alignment horizontal="center" vertical="center" wrapText="1"/>
      <protection hidden="1"/>
    </xf>
    <xf numFmtId="0" fontId="24" fillId="2" borderId="19" xfId="0" applyFont="1" applyFill="1" applyBorder="1" applyAlignment="1" applyProtection="1">
      <alignment horizontal="center" vertical="center" wrapText="1"/>
      <protection hidden="1"/>
    </xf>
    <xf numFmtId="0" fontId="24" fillId="2" borderId="20" xfId="0" applyFont="1" applyFill="1" applyBorder="1" applyAlignment="1" applyProtection="1">
      <alignment horizontal="center" vertical="center" wrapText="1"/>
      <protection hidden="1"/>
    </xf>
    <xf numFmtId="0" fontId="24" fillId="2" borderId="21" xfId="0" applyFont="1" applyFill="1" applyBorder="1" applyAlignment="1" applyProtection="1">
      <alignment horizontal="center" vertical="center" wrapText="1"/>
      <protection hidden="1"/>
    </xf>
    <xf numFmtId="168" fontId="52" fillId="2" borderId="25" xfId="0" applyNumberFormat="1" applyFont="1" applyFill="1" applyBorder="1" applyAlignment="1" applyProtection="1">
      <alignment horizontal="center" vertical="center"/>
      <protection hidden="1"/>
    </xf>
    <xf numFmtId="168" fontId="52" fillId="2" borderId="20" xfId="0" applyNumberFormat="1" applyFont="1" applyFill="1" applyBorder="1" applyAlignment="1" applyProtection="1">
      <alignment horizontal="center" vertical="center"/>
      <protection hidden="1"/>
    </xf>
    <xf numFmtId="0" fontId="39" fillId="3" borderId="24" xfId="0" applyFont="1" applyFill="1" applyBorder="1" applyAlignment="1" applyProtection="1">
      <alignment horizontal="center" vertical="center"/>
      <protection hidden="1"/>
    </xf>
    <xf numFmtId="0" fontId="39" fillId="3" borderId="25" xfId="0" applyFont="1" applyFill="1" applyBorder="1" applyAlignment="1" applyProtection="1">
      <alignment horizontal="center" vertical="center"/>
      <protection hidden="1"/>
    </xf>
    <xf numFmtId="0" fontId="39" fillId="3" borderId="65" xfId="0" applyFont="1" applyFill="1" applyBorder="1" applyAlignment="1" applyProtection="1">
      <alignment horizontal="center" vertical="center"/>
      <protection hidden="1"/>
    </xf>
    <xf numFmtId="0" fontId="39" fillId="3" borderId="19" xfId="0" applyFont="1" applyFill="1" applyBorder="1" applyAlignment="1" applyProtection="1">
      <alignment horizontal="center" vertical="center"/>
      <protection hidden="1"/>
    </xf>
    <xf numFmtId="0" fontId="39" fillId="3" borderId="20" xfId="0" applyFont="1" applyFill="1" applyBorder="1" applyAlignment="1" applyProtection="1">
      <alignment horizontal="center" vertical="center"/>
      <protection hidden="1"/>
    </xf>
    <xf numFmtId="0" fontId="39" fillId="3" borderId="64" xfId="0" applyFont="1" applyFill="1" applyBorder="1" applyAlignment="1" applyProtection="1">
      <alignment horizontal="center" vertical="center"/>
      <protection hidden="1"/>
    </xf>
    <xf numFmtId="167" fontId="20" fillId="3" borderId="66" xfId="0" applyNumberFormat="1" applyFont="1" applyFill="1" applyBorder="1" applyAlignment="1" applyProtection="1">
      <alignment horizontal="center" vertical="center"/>
      <protection hidden="1"/>
    </xf>
    <xf numFmtId="167" fontId="20" fillId="3" borderId="25" xfId="0" applyNumberFormat="1" applyFont="1" applyFill="1" applyBorder="1" applyAlignment="1" applyProtection="1">
      <alignment horizontal="center" vertical="center"/>
      <protection hidden="1"/>
    </xf>
    <xf numFmtId="167" fontId="20" fillId="3" borderId="26" xfId="0" applyNumberFormat="1" applyFont="1" applyFill="1" applyBorder="1" applyAlignment="1" applyProtection="1">
      <alignment horizontal="center" vertical="center"/>
      <protection hidden="1"/>
    </xf>
    <xf numFmtId="167" fontId="20" fillId="3" borderId="109" xfId="0" applyNumberFormat="1" applyFont="1" applyFill="1" applyBorder="1" applyAlignment="1" applyProtection="1">
      <alignment horizontal="center" vertical="center"/>
      <protection hidden="1"/>
    </xf>
    <xf numFmtId="167" fontId="20" fillId="3" borderId="110" xfId="0" applyNumberFormat="1" applyFont="1" applyFill="1" applyBorder="1" applyAlignment="1" applyProtection="1">
      <alignment horizontal="center" vertical="center"/>
      <protection hidden="1"/>
    </xf>
    <xf numFmtId="167" fontId="20" fillId="3" borderId="111" xfId="0" applyNumberFormat="1" applyFont="1" applyFill="1" applyBorder="1" applyAlignment="1" applyProtection="1">
      <alignment horizontal="center" vertical="center"/>
      <protection hidden="1"/>
    </xf>
    <xf numFmtId="0" fontId="8" fillId="0" borderId="0" xfId="0" applyFont="1" applyAlignment="1" applyProtection="1">
      <alignment horizontal="center" vertical="center" wrapText="1"/>
      <protection hidden="1"/>
    </xf>
    <xf numFmtId="0" fontId="8" fillId="0" borderId="43" xfId="0" applyFont="1" applyBorder="1" applyAlignment="1" applyProtection="1">
      <alignment horizontal="center" vertical="center" wrapText="1"/>
      <protection hidden="1"/>
    </xf>
    <xf numFmtId="167" fontId="2" fillId="0" borderId="38" xfId="0" applyNumberFormat="1" applyFont="1" applyBorder="1" applyAlignment="1" applyProtection="1">
      <alignment horizontal="center" vertical="center"/>
      <protection hidden="1"/>
    </xf>
    <xf numFmtId="167" fontId="2" fillId="0" borderId="41" xfId="0" applyNumberFormat="1" applyFont="1" applyBorder="1" applyAlignment="1" applyProtection="1">
      <alignment horizontal="center" vertical="center"/>
      <protection hidden="1"/>
    </xf>
    <xf numFmtId="167" fontId="2" fillId="0" borderId="16" xfId="0" applyNumberFormat="1" applyFont="1" applyBorder="1" applyAlignment="1" applyProtection="1">
      <alignment horizontal="center" vertical="center"/>
      <protection hidden="1"/>
    </xf>
    <xf numFmtId="167" fontId="2" fillId="0" borderId="40" xfId="0" applyNumberFormat="1" applyFont="1" applyBorder="1" applyAlignment="1" applyProtection="1">
      <alignment horizontal="center" vertical="center"/>
      <protection hidden="1"/>
    </xf>
    <xf numFmtId="167" fontId="2" fillId="0" borderId="0" xfId="0" applyNumberFormat="1" applyFont="1" applyAlignment="1" applyProtection="1">
      <alignment horizontal="center" vertical="center"/>
      <protection hidden="1"/>
    </xf>
    <xf numFmtId="167" fontId="2" fillId="0" borderId="18" xfId="0" applyNumberFormat="1" applyFont="1" applyBorder="1" applyAlignment="1" applyProtection="1">
      <alignment horizontal="center" vertical="center"/>
      <protection hidden="1"/>
    </xf>
    <xf numFmtId="167" fontId="2" fillId="0" borderId="44" xfId="0" applyNumberFormat="1" applyFont="1" applyBorder="1" applyAlignment="1" applyProtection="1">
      <alignment horizontal="center" vertical="center"/>
      <protection hidden="1"/>
    </xf>
    <xf numFmtId="167" fontId="2" fillId="0" borderId="36" xfId="0" applyNumberFormat="1" applyFont="1" applyBorder="1" applyAlignment="1" applyProtection="1">
      <alignment horizontal="center" vertical="center"/>
      <protection hidden="1"/>
    </xf>
    <xf numFmtId="167" fontId="2" fillId="0" borderId="47" xfId="0" applyNumberFormat="1" applyFont="1" applyBorder="1" applyAlignment="1" applyProtection="1">
      <alignment horizontal="center" vertical="center"/>
      <protection hidden="1"/>
    </xf>
    <xf numFmtId="0" fontId="53" fillId="4" borderId="24" xfId="0" applyFont="1" applyFill="1" applyBorder="1" applyAlignment="1" applyProtection="1">
      <alignment horizontal="center" vertical="center" wrapText="1"/>
      <protection hidden="1"/>
    </xf>
    <xf numFmtId="0" fontId="53" fillId="4" borderId="25" xfId="0" applyFont="1" applyFill="1" applyBorder="1" applyAlignment="1" applyProtection="1">
      <alignment horizontal="center" vertical="center" wrapText="1"/>
      <protection hidden="1"/>
    </xf>
    <xf numFmtId="0" fontId="53" fillId="4" borderId="26" xfId="0" applyFont="1" applyFill="1" applyBorder="1" applyAlignment="1" applyProtection="1">
      <alignment horizontal="center" vertical="center" wrapText="1"/>
      <protection hidden="1"/>
    </xf>
    <xf numFmtId="0" fontId="53" fillId="4" borderId="17" xfId="0" applyFont="1" applyFill="1" applyBorder="1" applyAlignment="1" applyProtection="1">
      <alignment horizontal="center" vertical="center" wrapText="1"/>
      <protection hidden="1"/>
    </xf>
    <xf numFmtId="0" fontId="53" fillId="4" borderId="0" xfId="0" applyFont="1" applyFill="1" applyAlignment="1" applyProtection="1">
      <alignment horizontal="center" vertical="center" wrapText="1"/>
      <protection hidden="1"/>
    </xf>
    <xf numFmtId="0" fontId="53" fillId="4" borderId="18" xfId="0" applyFont="1" applyFill="1" applyBorder="1" applyAlignment="1" applyProtection="1">
      <alignment horizontal="center" vertical="center" wrapText="1"/>
      <protection hidden="1"/>
    </xf>
    <xf numFmtId="0" fontId="53" fillId="4" borderId="19" xfId="0" applyFont="1" applyFill="1" applyBorder="1" applyAlignment="1" applyProtection="1">
      <alignment horizontal="center" vertical="center" wrapText="1"/>
      <protection hidden="1"/>
    </xf>
    <xf numFmtId="0" fontId="53" fillId="4" borderId="20" xfId="0" applyFont="1" applyFill="1" applyBorder="1" applyAlignment="1" applyProtection="1">
      <alignment horizontal="center" vertical="center" wrapText="1"/>
      <protection hidden="1"/>
    </xf>
    <xf numFmtId="0" fontId="53" fillId="4" borderId="21" xfId="0" applyFont="1" applyFill="1" applyBorder="1" applyAlignment="1" applyProtection="1">
      <alignment horizontal="center" vertical="center" wrapText="1"/>
      <protection hidden="1"/>
    </xf>
    <xf numFmtId="0" fontId="36" fillId="0" borderId="20" xfId="0" applyFont="1" applyBorder="1" applyAlignment="1" applyProtection="1">
      <alignment horizontal="center"/>
      <protection locked="0"/>
    </xf>
    <xf numFmtId="0" fontId="73" fillId="10" borderId="24" xfId="0" applyFont="1" applyFill="1" applyBorder="1" applyAlignment="1" applyProtection="1">
      <alignment horizontal="center" vertical="center" wrapText="1"/>
      <protection hidden="1"/>
    </xf>
    <xf numFmtId="0" fontId="73" fillId="10" borderId="25" xfId="0" applyFont="1" applyFill="1" applyBorder="1" applyAlignment="1" applyProtection="1">
      <alignment horizontal="center" vertical="center" wrapText="1"/>
      <protection hidden="1"/>
    </xf>
    <xf numFmtId="0" fontId="73" fillId="10" borderId="26" xfId="0" applyFont="1" applyFill="1" applyBorder="1" applyAlignment="1" applyProtection="1">
      <alignment horizontal="center" vertical="center" wrapText="1"/>
      <protection hidden="1"/>
    </xf>
    <xf numFmtId="0" fontId="73" fillId="10" borderId="17" xfId="0" applyFont="1" applyFill="1" applyBorder="1" applyAlignment="1" applyProtection="1">
      <alignment horizontal="center" vertical="center" wrapText="1"/>
      <protection hidden="1"/>
    </xf>
    <xf numFmtId="0" fontId="73" fillId="10" borderId="0" xfId="0" applyFont="1" applyFill="1" applyAlignment="1" applyProtection="1">
      <alignment horizontal="center" vertical="center" wrapText="1"/>
      <protection hidden="1"/>
    </xf>
    <xf numFmtId="0" fontId="73" fillId="10" borderId="18" xfId="0" applyFont="1" applyFill="1" applyBorder="1" applyAlignment="1" applyProtection="1">
      <alignment horizontal="center" vertical="center" wrapText="1"/>
      <protection hidden="1"/>
    </xf>
    <xf numFmtId="0" fontId="73" fillId="10" borderId="19" xfId="0" applyFont="1" applyFill="1" applyBorder="1" applyAlignment="1" applyProtection="1">
      <alignment horizontal="center" vertical="center" wrapText="1"/>
      <protection hidden="1"/>
    </xf>
    <xf numFmtId="0" fontId="73" fillId="10" borderId="20" xfId="0" applyFont="1" applyFill="1" applyBorder="1" applyAlignment="1" applyProtection="1">
      <alignment horizontal="center" vertical="center" wrapText="1"/>
      <protection hidden="1"/>
    </xf>
    <xf numFmtId="0" fontId="73" fillId="10" borderId="21" xfId="0" applyFont="1" applyFill="1" applyBorder="1" applyAlignment="1" applyProtection="1">
      <alignment horizontal="center" vertical="center" wrapText="1"/>
      <protection hidden="1"/>
    </xf>
    <xf numFmtId="0" fontId="49" fillId="11" borderId="24" xfId="0" applyFont="1" applyFill="1" applyBorder="1" applyAlignment="1" applyProtection="1">
      <alignment horizontal="center" vertical="center" wrapText="1"/>
      <protection hidden="1"/>
    </xf>
    <xf numFmtId="0" fontId="49" fillId="11" borderId="25" xfId="0" applyFont="1" applyFill="1" applyBorder="1" applyAlignment="1" applyProtection="1">
      <alignment horizontal="center" vertical="center" wrapText="1"/>
      <protection hidden="1"/>
    </xf>
    <xf numFmtId="0" fontId="49" fillId="11" borderId="26" xfId="0" applyFont="1" applyFill="1" applyBorder="1" applyAlignment="1" applyProtection="1">
      <alignment horizontal="center" vertical="center" wrapText="1"/>
      <protection hidden="1"/>
    </xf>
    <xf numFmtId="0" fontId="49" fillId="11" borderId="17" xfId="0" applyFont="1" applyFill="1" applyBorder="1" applyAlignment="1" applyProtection="1">
      <alignment horizontal="center" vertical="center" wrapText="1"/>
      <protection hidden="1"/>
    </xf>
    <xf numFmtId="0" fontId="49" fillId="11" borderId="0" xfId="0" applyFont="1" applyFill="1" applyAlignment="1" applyProtection="1">
      <alignment horizontal="center" vertical="center" wrapText="1"/>
      <protection hidden="1"/>
    </xf>
    <xf numFmtId="0" fontId="49" fillId="11" borderId="18" xfId="0" applyFont="1" applyFill="1" applyBorder="1" applyAlignment="1" applyProtection="1">
      <alignment horizontal="center" vertical="center" wrapText="1"/>
      <protection hidden="1"/>
    </xf>
    <xf numFmtId="0" fontId="49" fillId="11" borderId="19" xfId="0" applyFont="1" applyFill="1" applyBorder="1" applyAlignment="1" applyProtection="1">
      <alignment horizontal="center" vertical="center" wrapText="1"/>
      <protection hidden="1"/>
    </xf>
    <xf numFmtId="0" fontId="49" fillId="11" borderId="20" xfId="0" applyFont="1" applyFill="1" applyBorder="1" applyAlignment="1" applyProtection="1">
      <alignment horizontal="center" vertical="center" wrapText="1"/>
      <protection hidden="1"/>
    </xf>
    <xf numFmtId="0" fontId="49" fillId="11" borderId="21" xfId="0" applyFont="1" applyFill="1" applyBorder="1" applyAlignment="1" applyProtection="1">
      <alignment horizontal="center" vertical="center" wrapText="1"/>
      <protection hidden="1"/>
    </xf>
    <xf numFmtId="0" fontId="57" fillId="13" borderId="24" xfId="0" applyFont="1" applyFill="1" applyBorder="1" applyAlignment="1" applyProtection="1">
      <alignment horizontal="center" vertical="center"/>
      <protection hidden="1"/>
    </xf>
    <xf numFmtId="0" fontId="57" fillId="13" borderId="25" xfId="0" applyFont="1" applyFill="1" applyBorder="1" applyAlignment="1" applyProtection="1">
      <alignment horizontal="center" vertical="center"/>
      <protection hidden="1"/>
    </xf>
    <xf numFmtId="0" fontId="57" fillId="13" borderId="26" xfId="0" applyFont="1" applyFill="1" applyBorder="1" applyAlignment="1" applyProtection="1">
      <alignment horizontal="center" vertical="center"/>
      <protection hidden="1"/>
    </xf>
    <xf numFmtId="0" fontId="57" fillId="13" borderId="19" xfId="0" applyFont="1" applyFill="1" applyBorder="1" applyAlignment="1" applyProtection="1">
      <alignment horizontal="center" vertical="center"/>
      <protection hidden="1"/>
    </xf>
    <xf numFmtId="0" fontId="57" fillId="13" borderId="20" xfId="0" applyFont="1" applyFill="1" applyBorder="1" applyAlignment="1" applyProtection="1">
      <alignment horizontal="center" vertical="center"/>
      <protection hidden="1"/>
    </xf>
    <xf numFmtId="0" fontId="57" fillId="13" borderId="21" xfId="0" applyFont="1" applyFill="1" applyBorder="1" applyAlignment="1" applyProtection="1">
      <alignment horizontal="center" vertical="center"/>
      <protection hidden="1"/>
    </xf>
    <xf numFmtId="0" fontId="66" fillId="13" borderId="24" xfId="0" applyFont="1" applyFill="1" applyBorder="1" applyAlignment="1" applyProtection="1">
      <alignment horizontal="center" vertical="center" wrapText="1"/>
      <protection hidden="1"/>
    </xf>
    <xf numFmtId="0" fontId="66" fillId="13" borderId="25" xfId="0" applyFont="1" applyFill="1" applyBorder="1" applyAlignment="1" applyProtection="1">
      <alignment horizontal="center" vertical="center" wrapText="1"/>
      <protection hidden="1"/>
    </xf>
    <xf numFmtId="0" fontId="66" fillId="13" borderId="26" xfId="0" applyFont="1" applyFill="1" applyBorder="1" applyAlignment="1" applyProtection="1">
      <alignment horizontal="center" vertical="center" wrapText="1"/>
      <protection hidden="1"/>
    </xf>
    <xf numFmtId="0" fontId="66" fillId="13" borderId="17" xfId="0" applyFont="1" applyFill="1" applyBorder="1" applyAlignment="1" applyProtection="1">
      <alignment horizontal="center" vertical="center" wrapText="1"/>
      <protection hidden="1"/>
    </xf>
    <xf numFmtId="0" fontId="66" fillId="13" borderId="0" xfId="0" applyFont="1" applyFill="1" applyAlignment="1" applyProtection="1">
      <alignment horizontal="center" vertical="center" wrapText="1"/>
      <protection hidden="1"/>
    </xf>
    <xf numFmtId="0" fontId="66" fillId="13" borderId="18" xfId="0" applyFont="1" applyFill="1" applyBorder="1" applyAlignment="1" applyProtection="1">
      <alignment horizontal="center" vertical="center" wrapText="1"/>
      <protection hidden="1"/>
    </xf>
    <xf numFmtId="0" fontId="66" fillId="13" borderId="19" xfId="0" applyFont="1" applyFill="1" applyBorder="1" applyAlignment="1" applyProtection="1">
      <alignment horizontal="center" vertical="center" wrapText="1"/>
      <protection hidden="1"/>
    </xf>
    <xf numFmtId="0" fontId="66" fillId="13" borderId="20" xfId="0" applyFont="1" applyFill="1" applyBorder="1" applyAlignment="1" applyProtection="1">
      <alignment horizontal="center" vertical="center" wrapText="1"/>
      <protection hidden="1"/>
    </xf>
    <xf numFmtId="0" fontId="66" fillId="13" borderId="21" xfId="0" applyFont="1" applyFill="1" applyBorder="1" applyAlignment="1" applyProtection="1">
      <alignment horizontal="center" vertical="center" wrapText="1"/>
      <protection hidden="1"/>
    </xf>
    <xf numFmtId="0" fontId="8" fillId="0" borderId="24" xfId="0" applyFont="1" applyBorder="1" applyAlignment="1" applyProtection="1">
      <alignment horizontal="center" wrapText="1"/>
      <protection hidden="1"/>
    </xf>
    <xf numFmtId="0" fontId="8" fillId="0" borderId="25" xfId="0" applyFont="1" applyBorder="1" applyAlignment="1" applyProtection="1">
      <alignment horizontal="center" wrapText="1"/>
      <protection hidden="1"/>
    </xf>
    <xf numFmtId="0" fontId="8" fillId="0" borderId="65" xfId="0" applyFont="1" applyBorder="1" applyAlignment="1" applyProtection="1">
      <alignment horizontal="center" wrapText="1"/>
      <protection hidden="1"/>
    </xf>
    <xf numFmtId="0" fontId="8" fillId="0" borderId="17" xfId="0" applyFont="1" applyBorder="1" applyAlignment="1" applyProtection="1">
      <alignment horizontal="center" wrapText="1"/>
      <protection hidden="1"/>
    </xf>
    <xf numFmtId="0" fontId="8" fillId="0" borderId="0" xfId="0" applyFont="1" applyAlignment="1" applyProtection="1">
      <alignment horizontal="center" wrapText="1"/>
      <protection hidden="1"/>
    </xf>
    <xf numFmtId="0" fontId="8" fillId="0" borderId="43" xfId="0" applyFont="1" applyBorder="1" applyAlignment="1" applyProtection="1">
      <alignment horizontal="center" wrapText="1"/>
      <protection hidden="1"/>
    </xf>
    <xf numFmtId="0" fontId="8" fillId="0" borderId="46" xfId="0" applyFont="1" applyBorder="1" applyAlignment="1" applyProtection="1">
      <alignment horizontal="center" wrapText="1"/>
      <protection hidden="1"/>
    </xf>
    <xf numFmtId="0" fontId="8" fillId="0" borderId="36" xfId="0" applyFont="1" applyBorder="1" applyAlignment="1" applyProtection="1">
      <alignment horizontal="center" wrapText="1"/>
      <protection hidden="1"/>
    </xf>
    <xf numFmtId="0" fontId="8" fillId="0" borderId="45" xfId="0" applyFont="1" applyBorder="1" applyAlignment="1" applyProtection="1">
      <alignment horizontal="center" wrapText="1"/>
      <protection hidden="1"/>
    </xf>
    <xf numFmtId="167" fontId="2" fillId="0" borderId="66" xfId="0" applyNumberFormat="1" applyFont="1" applyBorder="1" applyAlignment="1" applyProtection="1">
      <alignment horizontal="center" vertical="center"/>
      <protection hidden="1"/>
    </xf>
    <xf numFmtId="167" fontId="2" fillId="0" borderId="25" xfId="0" applyNumberFormat="1" applyFont="1" applyBorder="1" applyAlignment="1" applyProtection="1">
      <alignment horizontal="center" vertical="center"/>
      <protection hidden="1"/>
    </xf>
    <xf numFmtId="167" fontId="2" fillId="0" borderId="26" xfId="0" applyNumberFormat="1" applyFont="1" applyBorder="1" applyAlignment="1" applyProtection="1">
      <alignment horizontal="center" vertical="center"/>
      <protection hidden="1"/>
    </xf>
    <xf numFmtId="0" fontId="32" fillId="0" borderId="53" xfId="0" applyFont="1" applyBorder="1" applyAlignment="1" applyProtection="1">
      <alignment horizontal="center" vertical="center"/>
      <protection hidden="1"/>
    </xf>
    <xf numFmtId="0" fontId="32" fillId="0" borderId="54" xfId="0" applyFont="1" applyBorder="1" applyAlignment="1" applyProtection="1">
      <alignment horizontal="center" vertical="center"/>
      <protection hidden="1"/>
    </xf>
    <xf numFmtId="0" fontId="32" fillId="0" borderId="6" xfId="0" applyFont="1" applyBorder="1" applyAlignment="1" applyProtection="1">
      <alignment horizontal="center" vertical="center"/>
      <protection hidden="1"/>
    </xf>
    <xf numFmtId="0" fontId="32" fillId="0" borderId="49" xfId="0" applyFont="1" applyBorder="1" applyAlignment="1" applyProtection="1">
      <alignment horizontal="center" vertical="center"/>
      <protection hidden="1"/>
    </xf>
    <xf numFmtId="0" fontId="21" fillId="0" borderId="53" xfId="0" applyFont="1" applyBorder="1" applyAlignment="1" applyProtection="1">
      <alignment horizontal="center"/>
      <protection locked="0"/>
    </xf>
    <xf numFmtId="0" fontId="36" fillId="0" borderId="52" xfId="0" applyFont="1" applyBorder="1" applyAlignment="1" applyProtection="1">
      <alignment horizontal="center" vertical="center"/>
      <protection hidden="1"/>
    </xf>
    <xf numFmtId="0" fontId="36" fillId="0" borderId="53" xfId="0" applyFont="1" applyBorder="1" applyAlignment="1" applyProtection="1">
      <alignment horizontal="center" vertical="center"/>
      <protection hidden="1"/>
    </xf>
    <xf numFmtId="0" fontId="36" fillId="0" borderId="30" xfId="0" applyFont="1" applyBorder="1" applyAlignment="1" applyProtection="1">
      <alignment horizontal="center" vertical="center"/>
      <protection hidden="1"/>
    </xf>
    <xf numFmtId="0" fontId="36" fillId="0" borderId="6" xfId="0" applyFont="1" applyBorder="1" applyAlignment="1" applyProtection="1">
      <alignment horizontal="center" vertical="center"/>
      <protection hidden="1"/>
    </xf>
    <xf numFmtId="0" fontId="46" fillId="0" borderId="2" xfId="0" applyFont="1" applyBorder="1" applyAlignment="1" applyProtection="1">
      <alignment horizontal="center"/>
      <protection hidden="1"/>
    </xf>
    <xf numFmtId="0" fontId="45" fillId="0" borderId="30" xfId="0" applyFont="1" applyBorder="1" applyAlignment="1" applyProtection="1">
      <alignment horizontal="center" vertical="center" wrapText="1"/>
      <protection hidden="1"/>
    </xf>
    <xf numFmtId="0" fontId="45" fillId="0" borderId="6" xfId="0" applyFont="1" applyBorder="1" applyAlignment="1" applyProtection="1">
      <alignment horizontal="center" vertical="center" wrapText="1"/>
      <protection hidden="1"/>
    </xf>
    <xf numFmtId="0" fontId="45" fillId="0" borderId="1" xfId="0" applyFont="1" applyBorder="1" applyAlignment="1" applyProtection="1">
      <alignment horizontal="center" vertical="center" wrapText="1"/>
      <protection hidden="1"/>
    </xf>
    <xf numFmtId="0" fontId="28" fillId="0" borderId="6" xfId="0" applyFont="1" applyBorder="1" applyAlignment="1" applyProtection="1">
      <alignment horizontal="center" vertical="center" wrapText="1"/>
      <protection hidden="1"/>
    </xf>
    <xf numFmtId="0" fontId="29" fillId="3" borderId="6" xfId="0" applyFont="1" applyFill="1" applyBorder="1" applyAlignment="1" applyProtection="1">
      <alignment horizontal="center" vertical="center" wrapText="1"/>
      <protection hidden="1"/>
    </xf>
    <xf numFmtId="0" fontId="29" fillId="3" borderId="56" xfId="0" applyFont="1" applyFill="1" applyBorder="1" applyAlignment="1" applyProtection="1">
      <alignment horizontal="center" vertical="center" wrapText="1"/>
      <protection hidden="1"/>
    </xf>
    <xf numFmtId="0" fontId="36" fillId="0" borderId="30" xfId="0" applyFont="1" applyBorder="1" applyAlignment="1" applyProtection="1">
      <alignment horizontal="center" vertical="center" wrapText="1"/>
      <protection hidden="1"/>
    </xf>
    <xf numFmtId="0" fontId="36" fillId="0" borderId="6" xfId="0" applyFont="1" applyBorder="1" applyAlignment="1" applyProtection="1">
      <alignment horizontal="center" vertical="center" wrapText="1"/>
      <protection hidden="1"/>
    </xf>
    <xf numFmtId="0" fontId="8" fillId="6" borderId="30" xfId="0" applyFont="1" applyFill="1" applyBorder="1" applyAlignment="1" applyProtection="1">
      <alignment horizontal="center" vertical="center" wrapText="1"/>
      <protection hidden="1"/>
    </xf>
    <xf numFmtId="0" fontId="8" fillId="6" borderId="6" xfId="0" applyFont="1" applyFill="1" applyBorder="1" applyAlignment="1" applyProtection="1">
      <alignment horizontal="center" vertical="center" wrapText="1"/>
      <protection hidden="1"/>
    </xf>
    <xf numFmtId="0" fontId="8" fillId="6" borderId="35" xfId="0" applyFont="1" applyFill="1" applyBorder="1" applyAlignment="1" applyProtection="1">
      <alignment horizontal="center" vertical="center" wrapText="1"/>
      <protection hidden="1"/>
    </xf>
    <xf numFmtId="0" fontId="8" fillId="6" borderId="56" xfId="0" applyFont="1" applyFill="1" applyBorder="1" applyAlignment="1" applyProtection="1">
      <alignment horizontal="center" vertical="center" wrapText="1"/>
      <protection hidden="1"/>
    </xf>
    <xf numFmtId="44" fontId="2" fillId="3" borderId="38" xfId="0" applyNumberFormat="1" applyFont="1" applyFill="1" applyBorder="1" applyAlignment="1" applyProtection="1">
      <alignment horizontal="center" vertical="center"/>
      <protection hidden="1"/>
    </xf>
    <xf numFmtId="44" fontId="2" fillId="3" borderId="41" xfId="0" applyNumberFormat="1" applyFont="1" applyFill="1" applyBorder="1" applyAlignment="1" applyProtection="1">
      <alignment horizontal="center" vertical="center"/>
      <protection hidden="1"/>
    </xf>
    <xf numFmtId="44" fontId="2" fillId="3" borderId="42" xfId="0" applyNumberFormat="1" applyFont="1" applyFill="1" applyBorder="1" applyAlignment="1" applyProtection="1">
      <alignment horizontal="center" vertical="center"/>
      <protection hidden="1"/>
    </xf>
    <xf numFmtId="44" fontId="2" fillId="3" borderId="39" xfId="0" applyNumberFormat="1" applyFont="1" applyFill="1" applyBorder="1" applyAlignment="1" applyProtection="1">
      <alignment horizontal="center" vertical="center"/>
      <protection hidden="1"/>
    </xf>
    <xf numFmtId="44" fontId="2" fillId="3" borderId="20" xfId="0" applyNumberFormat="1" applyFont="1" applyFill="1" applyBorder="1" applyAlignment="1" applyProtection="1">
      <alignment horizontal="center" vertical="center"/>
      <protection hidden="1"/>
    </xf>
    <xf numFmtId="44" fontId="2" fillId="3" borderId="64" xfId="0" applyNumberFormat="1" applyFont="1" applyFill="1" applyBorder="1" applyAlignment="1" applyProtection="1">
      <alignment horizontal="center" vertical="center"/>
      <protection hidden="1"/>
    </xf>
    <xf numFmtId="0" fontId="8" fillId="2" borderId="66" xfId="0" applyFont="1" applyFill="1" applyBorder="1" applyAlignment="1" applyProtection="1">
      <alignment horizontal="center" vertical="center" wrapText="1"/>
      <protection hidden="1"/>
    </xf>
    <xf numFmtId="0" fontId="8" fillId="2" borderId="40" xfId="0" applyFont="1" applyFill="1" applyBorder="1" applyAlignment="1" applyProtection="1">
      <alignment horizontal="center" vertical="center" wrapText="1"/>
      <protection hidden="1"/>
    </xf>
    <xf numFmtId="0" fontId="11" fillId="2" borderId="66" xfId="0" applyFont="1" applyFill="1" applyBorder="1" applyAlignment="1" applyProtection="1">
      <alignment horizontal="center" vertical="center" wrapText="1"/>
      <protection hidden="1"/>
    </xf>
    <xf numFmtId="0" fontId="8" fillId="2" borderId="39" xfId="0" applyFont="1" applyFill="1" applyBorder="1" applyAlignment="1" applyProtection="1">
      <alignment horizontal="center" vertical="center" wrapText="1"/>
      <protection hidden="1"/>
    </xf>
    <xf numFmtId="0" fontId="69" fillId="2" borderId="66" xfId="0" applyFont="1" applyFill="1" applyBorder="1" applyAlignment="1" applyProtection="1">
      <alignment horizontal="center" vertical="center" wrapText="1"/>
      <protection hidden="1"/>
    </xf>
    <xf numFmtId="0" fontId="69" fillId="2" borderId="25" xfId="0" applyFont="1" applyFill="1" applyBorder="1" applyAlignment="1" applyProtection="1">
      <alignment horizontal="center" vertical="center" wrapText="1"/>
      <protection hidden="1"/>
    </xf>
    <xf numFmtId="0" fontId="69" fillId="2" borderId="65" xfId="0" applyFont="1" applyFill="1" applyBorder="1" applyAlignment="1" applyProtection="1">
      <alignment horizontal="center" vertical="center" wrapText="1"/>
      <protection hidden="1"/>
    </xf>
    <xf numFmtId="0" fontId="69" fillId="2" borderId="40" xfId="0" applyFont="1" applyFill="1" applyBorder="1" applyAlignment="1" applyProtection="1">
      <alignment horizontal="center" vertical="center" wrapText="1"/>
      <protection hidden="1"/>
    </xf>
    <xf numFmtId="0" fontId="69" fillId="2" borderId="0" xfId="0" applyFont="1" applyFill="1" applyAlignment="1" applyProtection="1">
      <alignment horizontal="center" vertical="center" wrapText="1"/>
      <protection hidden="1"/>
    </xf>
    <xf numFmtId="0" fontId="69" fillId="2" borderId="43" xfId="0" applyFont="1" applyFill="1" applyBorder="1" applyAlignment="1" applyProtection="1">
      <alignment horizontal="center" vertical="center" wrapText="1"/>
      <protection hidden="1"/>
    </xf>
    <xf numFmtId="0" fontId="69" fillId="2" borderId="39" xfId="0" applyFont="1" applyFill="1" applyBorder="1" applyAlignment="1" applyProtection="1">
      <alignment horizontal="center" vertical="center" wrapText="1"/>
      <protection hidden="1"/>
    </xf>
    <xf numFmtId="0" fontId="69" fillId="2" borderId="20" xfId="0" applyFont="1" applyFill="1" applyBorder="1" applyAlignment="1" applyProtection="1">
      <alignment horizontal="center" vertical="center" wrapText="1"/>
      <protection hidden="1"/>
    </xf>
    <xf numFmtId="0" fontId="69" fillId="2" borderId="64" xfId="0" applyFont="1" applyFill="1" applyBorder="1" applyAlignment="1" applyProtection="1">
      <alignment horizontal="center" vertical="center" wrapText="1"/>
      <protection hidden="1"/>
    </xf>
    <xf numFmtId="0" fontId="8" fillId="2" borderId="65" xfId="0" applyFont="1" applyFill="1" applyBorder="1" applyAlignment="1" applyProtection="1">
      <alignment horizontal="center" vertical="center" wrapText="1"/>
      <protection hidden="1"/>
    </xf>
    <xf numFmtId="0" fontId="8" fillId="2" borderId="43" xfId="0" applyFont="1" applyFill="1" applyBorder="1" applyAlignment="1" applyProtection="1">
      <alignment horizontal="center" vertical="center" wrapText="1"/>
      <protection hidden="1"/>
    </xf>
    <xf numFmtId="0" fontId="8" fillId="2" borderId="64" xfId="0" applyFont="1" applyFill="1" applyBorder="1" applyAlignment="1" applyProtection="1">
      <alignment horizontal="center" vertical="center" wrapText="1"/>
      <protection hidden="1"/>
    </xf>
    <xf numFmtId="0" fontId="47" fillId="0" borderId="2" xfId="0" applyFont="1" applyBorder="1" applyAlignment="1" applyProtection="1">
      <alignment horizontal="center"/>
      <protection hidden="1"/>
    </xf>
    <xf numFmtId="0" fontId="47" fillId="0" borderId="55" xfId="0" applyFont="1" applyBorder="1" applyAlignment="1" applyProtection="1">
      <alignment horizontal="center"/>
      <protection hidden="1"/>
    </xf>
    <xf numFmtId="0" fontId="46" fillId="0" borderId="2" xfId="0" applyFont="1" applyBorder="1" applyAlignment="1" applyProtection="1">
      <alignment horizontal="center" vertical="center"/>
      <protection hidden="1"/>
    </xf>
    <xf numFmtId="0" fontId="47" fillId="0" borderId="48" xfId="0" applyFont="1" applyBorder="1" applyAlignment="1" applyProtection="1">
      <alignment horizontal="center"/>
      <protection hidden="1"/>
    </xf>
    <xf numFmtId="0" fontId="8" fillId="0" borderId="4" xfId="0" applyFont="1" applyBorder="1" applyAlignment="1" applyProtection="1">
      <alignment horizontal="center" vertical="center"/>
      <protection hidden="1"/>
    </xf>
    <xf numFmtId="0" fontId="8" fillId="0" borderId="5" xfId="0" applyFont="1" applyBorder="1" applyAlignment="1" applyProtection="1">
      <alignment horizontal="center" vertical="center"/>
      <protection hidden="1"/>
    </xf>
    <xf numFmtId="0" fontId="29" fillId="0" borderId="4" xfId="0" applyFont="1" applyBorder="1" applyAlignment="1" applyProtection="1">
      <alignment horizontal="center" vertical="center" wrapText="1"/>
      <protection hidden="1"/>
    </xf>
    <xf numFmtId="0" fontId="29" fillId="0" borderId="5" xfId="0" applyFont="1" applyBorder="1" applyAlignment="1" applyProtection="1">
      <alignment horizontal="center" vertical="center" wrapText="1"/>
      <protection hidden="1"/>
    </xf>
    <xf numFmtId="0" fontId="20" fillId="0" borderId="80" xfId="0" applyFont="1" applyBorder="1" applyAlignment="1" applyProtection="1">
      <alignment horizontal="center" vertical="center" wrapText="1"/>
      <protection hidden="1"/>
    </xf>
    <xf numFmtId="0" fontId="20" fillId="0" borderId="5" xfId="0" applyFont="1" applyBorder="1" applyAlignment="1" applyProtection="1">
      <alignment horizontal="center" vertical="center" wrapText="1"/>
      <protection hidden="1"/>
    </xf>
    <xf numFmtId="0" fontId="8" fillId="0" borderId="78" xfId="0" applyFont="1" applyBorder="1" applyAlignment="1" applyProtection="1">
      <alignment horizontal="center" vertical="center" wrapText="1"/>
      <protection hidden="1"/>
    </xf>
    <xf numFmtId="0" fontId="8" fillId="0" borderId="80" xfId="0" applyFont="1" applyBorder="1" applyAlignment="1" applyProtection="1">
      <alignment horizontal="center" vertical="center" wrapText="1"/>
      <protection hidden="1"/>
    </xf>
    <xf numFmtId="0" fontId="8" fillId="0" borderId="31" xfId="0" applyFont="1" applyBorder="1" applyAlignment="1" applyProtection="1">
      <alignment horizontal="center" vertical="center" wrapText="1"/>
      <protection hidden="1"/>
    </xf>
    <xf numFmtId="0" fontId="8" fillId="0" borderId="6" xfId="0" applyFont="1" applyBorder="1" applyAlignment="1" applyProtection="1">
      <alignment horizontal="center" vertical="center" wrapText="1"/>
      <protection hidden="1"/>
    </xf>
    <xf numFmtId="167" fontId="45" fillId="0" borderId="6" xfId="0" applyNumberFormat="1" applyFont="1" applyBorder="1" applyAlignment="1" applyProtection="1">
      <alignment horizontal="center"/>
      <protection hidden="1"/>
    </xf>
    <xf numFmtId="0" fontId="45" fillId="0" borderId="49" xfId="0" applyFont="1" applyBorder="1" applyAlignment="1" applyProtection="1">
      <alignment horizontal="center"/>
      <protection hidden="1"/>
    </xf>
    <xf numFmtId="0" fontId="29" fillId="3" borderId="0" xfId="0" applyFont="1" applyFill="1" applyAlignment="1" applyProtection="1">
      <alignment horizontal="center" vertical="center" wrapText="1"/>
      <protection hidden="1"/>
    </xf>
    <xf numFmtId="0" fontId="29" fillId="3" borderId="18" xfId="0" applyFont="1" applyFill="1" applyBorder="1" applyAlignment="1" applyProtection="1">
      <alignment horizontal="center" vertical="center" wrapText="1"/>
      <protection hidden="1"/>
    </xf>
    <xf numFmtId="0" fontId="24" fillId="0" borderId="30" xfId="0" applyFont="1" applyBorder="1" applyAlignment="1" applyProtection="1">
      <alignment horizontal="center" vertical="center" wrapText="1"/>
      <protection hidden="1"/>
    </xf>
    <xf numFmtId="0" fontId="24" fillId="0" borderId="6" xfId="0" applyFont="1" applyBorder="1" applyAlignment="1" applyProtection="1">
      <alignment horizontal="center" vertical="center" wrapText="1"/>
      <protection hidden="1"/>
    </xf>
    <xf numFmtId="0" fontId="2" fillId="3" borderId="17" xfId="0" applyFont="1" applyFill="1" applyBorder="1" applyAlignment="1" applyProtection="1">
      <alignment horizontal="center" vertical="center"/>
      <protection hidden="1"/>
    </xf>
    <xf numFmtId="0" fontId="2" fillId="3" borderId="0" xfId="0" applyFont="1" applyFill="1" applyAlignment="1" applyProtection="1">
      <alignment horizontal="center" vertical="center"/>
      <protection hidden="1"/>
    </xf>
    <xf numFmtId="0" fontId="8" fillId="0" borderId="24" xfId="0" applyFont="1" applyBorder="1" applyAlignment="1" applyProtection="1">
      <alignment horizontal="center" vertical="center" wrapText="1"/>
      <protection hidden="1"/>
    </xf>
    <xf numFmtId="0" fontId="8" fillId="0" borderId="25" xfId="0" applyFont="1" applyBorder="1" applyAlignment="1" applyProtection="1">
      <alignment horizontal="center" vertical="center" wrapText="1"/>
      <protection hidden="1"/>
    </xf>
    <xf numFmtId="0" fontId="8" fillId="0" borderId="65" xfId="0" applyFont="1" applyBorder="1" applyAlignment="1" applyProtection="1">
      <alignment horizontal="center" vertical="center" wrapText="1"/>
      <protection hidden="1"/>
    </xf>
    <xf numFmtId="0" fontId="8" fillId="0" borderId="77" xfId="0" applyFont="1" applyBorder="1" applyAlignment="1" applyProtection="1">
      <alignment horizontal="center" vertical="center" wrapText="1"/>
      <protection hidden="1"/>
    </xf>
    <xf numFmtId="0" fontId="8" fillId="0" borderId="32" xfId="0" applyFont="1" applyBorder="1" applyAlignment="1" applyProtection="1">
      <alignment horizontal="center" vertical="center" wrapText="1"/>
      <protection hidden="1"/>
    </xf>
    <xf numFmtId="0" fontId="20" fillId="0" borderId="38" xfId="0" applyFont="1" applyBorder="1" applyAlignment="1" applyProtection="1">
      <alignment horizontal="center" wrapText="1"/>
      <protection hidden="1"/>
    </xf>
    <xf numFmtId="0" fontId="20" fillId="0" borderId="41" xfId="0" applyFont="1" applyBorder="1" applyAlignment="1" applyProtection="1">
      <alignment horizontal="center" wrapText="1"/>
      <protection hidden="1"/>
    </xf>
    <xf numFmtId="0" fontId="20" fillId="0" borderId="73" xfId="0" applyFont="1" applyBorder="1" applyAlignment="1" applyProtection="1">
      <alignment horizontal="center" wrapText="1"/>
      <protection hidden="1"/>
    </xf>
    <xf numFmtId="0" fontId="20" fillId="0" borderId="44" xfId="0" applyFont="1" applyBorder="1" applyAlignment="1" applyProtection="1">
      <alignment horizontal="center" wrapText="1"/>
      <protection hidden="1"/>
    </xf>
    <xf numFmtId="0" fontId="20" fillId="0" borderId="36" xfId="0" applyFont="1" applyBorder="1" applyAlignment="1" applyProtection="1">
      <alignment horizontal="center" wrapText="1"/>
      <protection hidden="1"/>
    </xf>
    <xf numFmtId="0" fontId="20" fillId="0" borderId="75" xfId="0" applyFont="1" applyBorder="1" applyAlignment="1" applyProtection="1">
      <alignment horizontal="center" wrapText="1"/>
      <protection hidden="1"/>
    </xf>
    <xf numFmtId="0" fontId="8" fillId="0" borderId="72" xfId="0" applyFont="1" applyBorder="1" applyAlignment="1" applyProtection="1">
      <alignment horizontal="center" vertical="center"/>
      <protection hidden="1"/>
    </xf>
    <xf numFmtId="0" fontId="8" fillId="0" borderId="74" xfId="0" applyFont="1" applyBorder="1" applyAlignment="1" applyProtection="1">
      <alignment horizontal="center" vertical="center"/>
      <protection hidden="1"/>
    </xf>
    <xf numFmtId="0" fontId="24" fillId="0" borderId="74" xfId="0" applyFont="1" applyBorder="1" applyAlignment="1" applyProtection="1">
      <alignment horizontal="center"/>
      <protection hidden="1"/>
    </xf>
    <xf numFmtId="0" fontId="24" fillId="0" borderId="36" xfId="0" applyFont="1" applyBorder="1" applyAlignment="1" applyProtection="1">
      <alignment horizontal="center"/>
      <protection hidden="1"/>
    </xf>
    <xf numFmtId="0" fontId="24" fillId="0" borderId="2" xfId="0" applyFont="1" applyBorder="1" applyAlignment="1" applyProtection="1">
      <alignment horizontal="center"/>
      <protection hidden="1"/>
    </xf>
    <xf numFmtId="0" fontId="24" fillId="0" borderId="76" xfId="0" applyFont="1" applyBorder="1" applyAlignment="1" applyProtection="1">
      <alignment horizontal="center"/>
      <protection hidden="1"/>
    </xf>
    <xf numFmtId="0" fontId="39" fillId="3" borderId="72" xfId="0" applyFont="1" applyFill="1" applyBorder="1" applyAlignment="1" applyProtection="1">
      <alignment horizontal="center" vertical="center"/>
      <protection hidden="1"/>
    </xf>
    <xf numFmtId="0" fontId="39" fillId="3" borderId="41" xfId="0" applyFont="1" applyFill="1" applyBorder="1" applyAlignment="1" applyProtection="1">
      <alignment horizontal="center" vertical="center"/>
      <protection hidden="1"/>
    </xf>
    <xf numFmtId="0" fontId="39" fillId="3" borderId="42" xfId="0" applyFont="1" applyFill="1" applyBorder="1" applyAlignment="1" applyProtection="1">
      <alignment horizontal="center" vertical="center"/>
      <protection hidden="1"/>
    </xf>
    <xf numFmtId="0" fontId="39" fillId="3" borderId="112" xfId="0" applyFont="1" applyFill="1" applyBorder="1" applyAlignment="1" applyProtection="1">
      <alignment horizontal="center" vertical="center"/>
      <protection hidden="1"/>
    </xf>
    <xf numFmtId="0" fontId="23" fillId="3" borderId="38" xfId="0" applyFont="1" applyFill="1" applyBorder="1" applyAlignment="1" applyProtection="1">
      <alignment horizontal="center" vertical="center"/>
      <protection hidden="1"/>
    </xf>
    <xf numFmtId="0" fontId="23" fillId="3" borderId="41" xfId="0" applyFont="1" applyFill="1" applyBorder="1" applyAlignment="1" applyProtection="1">
      <alignment horizontal="center" vertical="center"/>
      <protection hidden="1"/>
    </xf>
    <xf numFmtId="0" fontId="23" fillId="3" borderId="73" xfId="0" applyFont="1" applyFill="1" applyBorder="1" applyAlignment="1" applyProtection="1">
      <alignment horizontal="center" vertical="center"/>
      <protection hidden="1"/>
    </xf>
    <xf numFmtId="0" fontId="23" fillId="3" borderId="39" xfId="0" applyFont="1" applyFill="1" applyBorder="1" applyAlignment="1" applyProtection="1">
      <alignment horizontal="center" vertical="center"/>
      <protection hidden="1"/>
    </xf>
    <xf numFmtId="0" fontId="23" fillId="3" borderId="20" xfId="0" applyFont="1" applyFill="1" applyBorder="1" applyAlignment="1" applyProtection="1">
      <alignment horizontal="center" vertical="center"/>
      <protection hidden="1"/>
    </xf>
    <xf numFmtId="0" fontId="23" fillId="3" borderId="98" xfId="0" applyFont="1" applyFill="1" applyBorder="1" applyAlignment="1" applyProtection="1">
      <alignment horizontal="center" vertical="center"/>
      <protection hidden="1"/>
    </xf>
    <xf numFmtId="0" fontId="24" fillId="2" borderId="108" xfId="0" applyFont="1" applyFill="1" applyBorder="1" applyAlignment="1" applyProtection="1">
      <alignment horizontal="center" vertical="center"/>
      <protection hidden="1"/>
    </xf>
    <xf numFmtId="0" fontId="24" fillId="2" borderId="25" xfId="0" applyFont="1" applyFill="1" applyBorder="1" applyAlignment="1" applyProtection="1">
      <alignment horizontal="center" vertical="center"/>
      <protection hidden="1"/>
    </xf>
    <xf numFmtId="0" fontId="24" fillId="2" borderId="101" xfId="0" applyFont="1" applyFill="1" applyBorder="1" applyAlignment="1" applyProtection="1">
      <alignment horizontal="center" vertical="center"/>
      <protection hidden="1"/>
    </xf>
    <xf numFmtId="0" fontId="24" fillId="2" borderId="74" xfId="0" applyFont="1" applyFill="1" applyBorder="1" applyAlignment="1" applyProtection="1">
      <alignment horizontal="center" vertical="center"/>
      <protection hidden="1"/>
    </xf>
    <xf numFmtId="0" fontId="24" fillId="2" borderId="36" xfId="0" applyFont="1" applyFill="1" applyBorder="1" applyAlignment="1" applyProtection="1">
      <alignment horizontal="center" vertical="center"/>
      <protection hidden="1"/>
    </xf>
    <xf numFmtId="0" fontId="24" fillId="2" borderId="75" xfId="0" applyFont="1" applyFill="1" applyBorder="1" applyAlignment="1" applyProtection="1">
      <alignment horizontal="center" vertical="center"/>
      <protection hidden="1"/>
    </xf>
    <xf numFmtId="0" fontId="8" fillId="12" borderId="91" xfId="0" applyFont="1" applyFill="1" applyBorder="1" applyAlignment="1" applyProtection="1">
      <alignment horizontal="left" vertical="top"/>
      <protection hidden="1"/>
    </xf>
    <xf numFmtId="0" fontId="8" fillId="12" borderId="2" xfId="0" applyFont="1" applyFill="1" applyBorder="1" applyAlignment="1" applyProtection="1">
      <alignment horizontal="left" vertical="top"/>
      <protection hidden="1"/>
    </xf>
    <xf numFmtId="0" fontId="8" fillId="12" borderId="76" xfId="0" applyFont="1" applyFill="1" applyBorder="1" applyAlignment="1" applyProtection="1">
      <alignment horizontal="left" vertical="top"/>
      <protection hidden="1"/>
    </xf>
    <xf numFmtId="0" fontId="8" fillId="12" borderId="91" xfId="0" applyFont="1" applyFill="1" applyBorder="1" applyAlignment="1" applyProtection="1">
      <alignment horizontal="left"/>
      <protection hidden="1"/>
    </xf>
    <xf numFmtId="0" fontId="8" fillId="12" borderId="2" xfId="0" applyFont="1" applyFill="1" applyBorder="1" applyAlignment="1" applyProtection="1">
      <alignment horizontal="left"/>
      <protection hidden="1"/>
    </xf>
    <xf numFmtId="0" fontId="8" fillId="12" borderId="76" xfId="0" applyFont="1" applyFill="1" applyBorder="1" applyAlignment="1" applyProtection="1">
      <alignment horizontal="left"/>
      <protection hidden="1"/>
    </xf>
    <xf numFmtId="0" fontId="8" fillId="12" borderId="72" xfId="0" applyFont="1" applyFill="1" applyBorder="1" applyAlignment="1" applyProtection="1">
      <alignment horizontal="left" vertical="center" wrapText="1"/>
      <protection hidden="1"/>
    </xf>
    <xf numFmtId="0" fontId="8" fillId="12" borderId="41" xfId="0" applyFont="1" applyFill="1" applyBorder="1" applyAlignment="1" applyProtection="1">
      <alignment horizontal="left" vertical="center" wrapText="1"/>
      <protection hidden="1"/>
    </xf>
    <xf numFmtId="0" fontId="8" fillId="12" borderId="73" xfId="0" applyFont="1" applyFill="1" applyBorder="1" applyAlignment="1" applyProtection="1">
      <alignment horizontal="left" vertical="center" wrapText="1"/>
      <protection hidden="1"/>
    </xf>
    <xf numFmtId="0" fontId="8" fillId="12" borderId="104" xfId="0" applyFont="1" applyFill="1" applyBorder="1" applyAlignment="1" applyProtection="1">
      <alignment horizontal="left" vertical="center" wrapText="1"/>
      <protection hidden="1"/>
    </xf>
    <xf numFmtId="0" fontId="8" fillId="12" borderId="105" xfId="0" applyFont="1" applyFill="1" applyBorder="1" applyAlignment="1" applyProtection="1">
      <alignment horizontal="left" vertical="center" wrapText="1"/>
      <protection hidden="1"/>
    </xf>
    <xf numFmtId="0" fontId="8" fillId="12" borderId="106" xfId="0" applyFont="1" applyFill="1" applyBorder="1" applyAlignment="1" applyProtection="1">
      <alignment horizontal="left" vertical="center" wrapText="1"/>
      <protection hidden="1"/>
    </xf>
    <xf numFmtId="0" fontId="31" fillId="12" borderId="24" xfId="0" applyFont="1" applyFill="1" applyBorder="1" applyAlignment="1" applyProtection="1">
      <alignment horizontal="center" vertical="center" wrapText="1"/>
      <protection hidden="1"/>
    </xf>
    <xf numFmtId="0" fontId="31" fillId="12" borderId="25" xfId="0" applyFont="1" applyFill="1" applyBorder="1" applyAlignment="1" applyProtection="1">
      <alignment horizontal="center" vertical="center" wrapText="1"/>
      <protection hidden="1"/>
    </xf>
    <xf numFmtId="0" fontId="31" fillId="12" borderId="26" xfId="0" applyFont="1" applyFill="1" applyBorder="1" applyAlignment="1" applyProtection="1">
      <alignment horizontal="center" vertical="center" wrapText="1"/>
      <protection hidden="1"/>
    </xf>
    <xf numFmtId="0" fontId="31" fillId="12" borderId="17" xfId="0" applyFont="1" applyFill="1" applyBorder="1" applyAlignment="1" applyProtection="1">
      <alignment horizontal="center" vertical="center" wrapText="1"/>
      <protection hidden="1"/>
    </xf>
    <xf numFmtId="0" fontId="31" fillId="12" borderId="0" xfId="0" applyFont="1" applyFill="1" applyAlignment="1" applyProtection="1">
      <alignment horizontal="center" vertical="center" wrapText="1"/>
      <protection hidden="1"/>
    </xf>
    <xf numFmtId="0" fontId="31" fillId="12" borderId="18" xfId="0" applyFont="1" applyFill="1" applyBorder="1" applyAlignment="1" applyProtection="1">
      <alignment horizontal="center" vertical="center" wrapText="1"/>
      <protection hidden="1"/>
    </xf>
    <xf numFmtId="0" fontId="31" fillId="12" borderId="19" xfId="0" applyFont="1" applyFill="1" applyBorder="1" applyAlignment="1" applyProtection="1">
      <alignment horizontal="center" vertical="center" wrapText="1"/>
      <protection hidden="1"/>
    </xf>
    <xf numFmtId="0" fontId="31" fillId="12" borderId="20" xfId="0" applyFont="1" applyFill="1" applyBorder="1" applyAlignment="1" applyProtection="1">
      <alignment horizontal="center" vertical="center" wrapText="1"/>
      <protection hidden="1"/>
    </xf>
    <xf numFmtId="0" fontId="31" fillId="12" borderId="21" xfId="0" applyFont="1" applyFill="1" applyBorder="1" applyAlignment="1" applyProtection="1">
      <alignment horizontal="center" vertical="center" wrapText="1"/>
      <protection hidden="1"/>
    </xf>
    <xf numFmtId="0" fontId="53" fillId="10" borderId="24" xfId="0" applyFont="1" applyFill="1" applyBorder="1" applyAlignment="1" applyProtection="1">
      <alignment horizontal="center" vertical="center" wrapText="1"/>
      <protection hidden="1"/>
    </xf>
    <xf numFmtId="0" fontId="53" fillId="10" borderId="25" xfId="0" applyFont="1" applyFill="1" applyBorder="1" applyAlignment="1" applyProtection="1">
      <alignment horizontal="center" vertical="center" wrapText="1"/>
      <protection hidden="1"/>
    </xf>
    <xf numFmtId="0" fontId="53" fillId="10" borderId="26" xfId="0" applyFont="1" applyFill="1" applyBorder="1" applyAlignment="1" applyProtection="1">
      <alignment horizontal="center" vertical="center" wrapText="1"/>
      <protection hidden="1"/>
    </xf>
    <xf numFmtId="0" fontId="53" fillId="10" borderId="17" xfId="0" applyFont="1" applyFill="1" applyBorder="1" applyAlignment="1" applyProtection="1">
      <alignment horizontal="center" vertical="center" wrapText="1"/>
      <protection hidden="1"/>
    </xf>
    <xf numFmtId="0" fontId="53" fillId="10" borderId="0" xfId="0" applyFont="1" applyFill="1" applyAlignment="1" applyProtection="1">
      <alignment horizontal="center" vertical="center" wrapText="1"/>
      <protection hidden="1"/>
    </xf>
    <xf numFmtId="0" fontId="53" fillId="10" borderId="18" xfId="0" applyFont="1" applyFill="1" applyBorder="1" applyAlignment="1" applyProtection="1">
      <alignment horizontal="center" vertical="center" wrapText="1"/>
      <protection hidden="1"/>
    </xf>
    <xf numFmtId="0" fontId="53" fillId="10" borderId="19" xfId="0" applyFont="1" applyFill="1" applyBorder="1" applyAlignment="1" applyProtection="1">
      <alignment horizontal="center" vertical="center" wrapText="1"/>
      <protection hidden="1"/>
    </xf>
    <xf numFmtId="0" fontId="53" fillId="10" borderId="20" xfId="0" applyFont="1" applyFill="1" applyBorder="1" applyAlignment="1" applyProtection="1">
      <alignment horizontal="center" vertical="center" wrapText="1"/>
      <protection hidden="1"/>
    </xf>
    <xf numFmtId="0" fontId="53" fillId="10" borderId="21" xfId="0" applyFont="1" applyFill="1" applyBorder="1" applyAlignment="1" applyProtection="1">
      <alignment horizontal="center" vertical="center" wrapText="1"/>
      <protection hidden="1"/>
    </xf>
    <xf numFmtId="0" fontId="24" fillId="2" borderId="72" xfId="0" applyFont="1" applyFill="1" applyBorder="1" applyAlignment="1" applyProtection="1">
      <alignment horizontal="center" vertical="center" wrapText="1"/>
      <protection hidden="1"/>
    </xf>
    <xf numFmtId="0" fontId="24" fillId="2" borderId="41" xfId="0" applyFont="1" applyFill="1" applyBorder="1" applyAlignment="1" applyProtection="1">
      <alignment horizontal="center" vertical="center" wrapText="1"/>
      <protection hidden="1"/>
    </xf>
    <xf numFmtId="0" fontId="24" fillId="2" borderId="42" xfId="0" applyFont="1" applyFill="1" applyBorder="1" applyAlignment="1" applyProtection="1">
      <alignment horizontal="center" vertical="center" wrapText="1"/>
      <protection hidden="1"/>
    </xf>
    <xf numFmtId="0" fontId="24" fillId="2" borderId="74" xfId="0" applyFont="1" applyFill="1" applyBorder="1" applyAlignment="1" applyProtection="1">
      <alignment horizontal="center" vertical="center" wrapText="1"/>
      <protection hidden="1"/>
    </xf>
    <xf numFmtId="0" fontId="24" fillId="2" borderId="36" xfId="0" applyFont="1" applyFill="1" applyBorder="1" applyAlignment="1" applyProtection="1">
      <alignment horizontal="center" vertical="center" wrapText="1"/>
      <protection hidden="1"/>
    </xf>
    <xf numFmtId="0" fontId="24" fillId="2" borderId="45" xfId="0" applyFont="1" applyFill="1" applyBorder="1" applyAlignment="1" applyProtection="1">
      <alignment horizontal="center" vertical="center" wrapText="1"/>
      <protection hidden="1"/>
    </xf>
    <xf numFmtId="164" fontId="52" fillId="2" borderId="38" xfId="0" applyNumberFormat="1" applyFont="1" applyFill="1" applyBorder="1" applyAlignment="1" applyProtection="1">
      <alignment horizontal="center" vertical="center"/>
      <protection hidden="1"/>
    </xf>
    <xf numFmtId="164" fontId="52" fillId="2" borderId="41" xfId="0" applyNumberFormat="1" applyFont="1" applyFill="1" applyBorder="1" applyAlignment="1" applyProtection="1">
      <alignment horizontal="center" vertical="center"/>
      <protection hidden="1"/>
    </xf>
    <xf numFmtId="164" fontId="52" fillId="2" borderId="73" xfId="0" applyNumberFormat="1" applyFont="1" applyFill="1" applyBorder="1" applyAlignment="1" applyProtection="1">
      <alignment horizontal="center" vertical="center"/>
      <protection hidden="1"/>
    </xf>
    <xf numFmtId="164" fontId="52" fillId="2" borderId="44" xfId="0" applyNumberFormat="1" applyFont="1" applyFill="1" applyBorder="1" applyAlignment="1" applyProtection="1">
      <alignment horizontal="center" vertical="center"/>
      <protection hidden="1"/>
    </xf>
    <xf numFmtId="164" fontId="52" fillId="2" borderId="36" xfId="0" applyNumberFormat="1" applyFont="1" applyFill="1" applyBorder="1" applyAlignment="1" applyProtection="1">
      <alignment horizontal="center" vertical="center"/>
      <protection hidden="1"/>
    </xf>
    <xf numFmtId="164" fontId="52" fillId="2" borderId="75" xfId="0" applyNumberFormat="1" applyFont="1" applyFill="1" applyBorder="1" applyAlignment="1" applyProtection="1">
      <alignment horizontal="center" vertical="center"/>
      <protection hidden="1"/>
    </xf>
    <xf numFmtId="0" fontId="8" fillId="2" borderId="67" xfId="0" applyFont="1" applyFill="1" applyBorder="1" applyAlignment="1" applyProtection="1">
      <alignment horizontal="center" vertical="center" wrapText="1"/>
      <protection hidden="1"/>
    </xf>
    <xf numFmtId="0" fontId="8" fillId="2" borderId="68" xfId="0" applyFont="1" applyFill="1" applyBorder="1" applyAlignment="1" applyProtection="1">
      <alignment horizontal="center" vertical="center" wrapText="1"/>
      <protection hidden="1"/>
    </xf>
    <xf numFmtId="0" fontId="8" fillId="2" borderId="69" xfId="0" applyFont="1" applyFill="1" applyBorder="1" applyAlignment="1" applyProtection="1">
      <alignment horizontal="center" vertical="center" wrapText="1"/>
      <protection hidden="1"/>
    </xf>
    <xf numFmtId="0" fontId="8" fillId="2" borderId="70" xfId="0" applyFont="1" applyFill="1" applyBorder="1" applyAlignment="1" applyProtection="1">
      <alignment horizontal="center" vertical="center" wrapText="1"/>
      <protection hidden="1"/>
    </xf>
    <xf numFmtId="0" fontId="8" fillId="2" borderId="71" xfId="0" applyFont="1" applyFill="1" applyBorder="1" applyAlignment="1" applyProtection="1">
      <alignment horizontal="center" vertical="center" wrapText="1"/>
      <protection hidden="1"/>
    </xf>
    <xf numFmtId="0" fontId="8" fillId="2" borderId="74" xfId="0" applyFont="1" applyFill="1" applyBorder="1" applyAlignment="1" applyProtection="1">
      <alignment horizontal="center" vertical="center" wrapText="1"/>
      <protection hidden="1"/>
    </xf>
    <xf numFmtId="0" fontId="8" fillId="2" borderId="75" xfId="0" applyFont="1" applyFill="1" applyBorder="1" applyAlignment="1" applyProtection="1">
      <alignment horizontal="center" vertical="center" wrapText="1"/>
      <protection hidden="1"/>
    </xf>
    <xf numFmtId="0" fontId="61" fillId="2" borderId="38" xfId="0" applyFont="1" applyFill="1" applyBorder="1" applyAlignment="1" applyProtection="1">
      <alignment horizontal="center" vertical="center" wrapText="1"/>
      <protection hidden="1"/>
    </xf>
    <xf numFmtId="0" fontId="61" fillId="2" borderId="41" xfId="0" applyFont="1" applyFill="1" applyBorder="1" applyAlignment="1" applyProtection="1">
      <alignment horizontal="center" vertical="center" wrapText="1"/>
      <protection hidden="1"/>
    </xf>
    <xf numFmtId="0" fontId="61" fillId="2" borderId="42" xfId="0" applyFont="1" applyFill="1" applyBorder="1" applyAlignment="1" applyProtection="1">
      <alignment horizontal="center" vertical="center" wrapText="1"/>
      <protection hidden="1"/>
    </xf>
    <xf numFmtId="0" fontId="61" fillId="2" borderId="40" xfId="0" applyFont="1" applyFill="1" applyBorder="1" applyAlignment="1" applyProtection="1">
      <alignment horizontal="center" vertical="center" wrapText="1"/>
      <protection hidden="1"/>
    </xf>
    <xf numFmtId="0" fontId="61" fillId="2" borderId="0" xfId="0" applyFont="1" applyFill="1" applyAlignment="1" applyProtection="1">
      <alignment horizontal="center" vertical="center" wrapText="1"/>
      <protection hidden="1"/>
    </xf>
    <xf numFmtId="0" fontId="61" fillId="2" borderId="43" xfId="0" applyFont="1" applyFill="1" applyBorder="1" applyAlignment="1" applyProtection="1">
      <alignment horizontal="center" vertical="center" wrapText="1"/>
      <protection hidden="1"/>
    </xf>
    <xf numFmtId="0" fontId="61" fillId="2" borderId="39" xfId="0" applyFont="1" applyFill="1" applyBorder="1" applyAlignment="1" applyProtection="1">
      <alignment horizontal="center" vertical="center" wrapText="1"/>
      <protection hidden="1"/>
    </xf>
    <xf numFmtId="0" fontId="61" fillId="2" borderId="20" xfId="0" applyFont="1" applyFill="1" applyBorder="1" applyAlignment="1" applyProtection="1">
      <alignment horizontal="center" vertical="center" wrapText="1"/>
      <protection hidden="1"/>
    </xf>
    <xf numFmtId="0" fontId="61" fillId="2" borderId="64" xfId="0" applyFont="1" applyFill="1" applyBorder="1" applyAlignment="1" applyProtection="1">
      <alignment horizontal="center" vertical="center" wrapText="1"/>
      <protection hidden="1"/>
    </xf>
    <xf numFmtId="0" fontId="8" fillId="0" borderId="72" xfId="0" applyFont="1" applyBorder="1" applyAlignment="1" applyProtection="1">
      <alignment horizontal="center" vertical="center" wrapText="1"/>
      <protection hidden="1"/>
    </xf>
    <xf numFmtId="0" fontId="8" fillId="0" borderId="74"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locked="0"/>
    </xf>
    <xf numFmtId="0" fontId="8" fillId="0" borderId="25" xfId="0" applyFont="1" applyBorder="1" applyAlignment="1" applyProtection="1">
      <alignment horizontal="center" vertical="center" wrapText="1"/>
      <protection locked="0"/>
    </xf>
    <xf numFmtId="0" fontId="8" fillId="0" borderId="26" xfId="0" applyFont="1" applyBorder="1" applyAlignment="1" applyProtection="1">
      <alignment horizontal="center" vertical="center" wrapText="1"/>
      <protection locked="0"/>
    </xf>
    <xf numFmtId="0" fontId="8" fillId="0" borderId="19" xfId="0" applyFont="1" applyBorder="1" applyAlignment="1" applyProtection="1">
      <alignment horizontal="center" vertical="center" wrapText="1"/>
      <protection locked="0"/>
    </xf>
    <xf numFmtId="0" fontId="8" fillId="0" borderId="20" xfId="0" applyFont="1" applyBorder="1" applyAlignment="1" applyProtection="1">
      <alignment horizontal="center" vertical="center" wrapText="1"/>
      <protection locked="0"/>
    </xf>
    <xf numFmtId="0" fontId="8" fillId="0" borderId="21" xfId="0" applyFont="1" applyBorder="1" applyAlignment="1" applyProtection="1">
      <alignment horizontal="center" vertical="center" wrapText="1"/>
      <protection locked="0"/>
    </xf>
    <xf numFmtId="0" fontId="20" fillId="0" borderId="15" xfId="0" applyFont="1" applyBorder="1" applyAlignment="1" applyProtection="1">
      <alignment horizontal="center" vertical="center"/>
      <protection hidden="1"/>
    </xf>
    <xf numFmtId="0" fontId="20" fillId="0" borderId="41" xfId="0" applyFont="1" applyBorder="1" applyAlignment="1" applyProtection="1">
      <alignment horizontal="center" vertical="center"/>
      <protection hidden="1"/>
    </xf>
    <xf numFmtId="0" fontId="20" fillId="0" borderId="73" xfId="0" applyFont="1" applyBorder="1" applyAlignment="1" applyProtection="1">
      <alignment horizontal="center" vertical="center"/>
      <protection hidden="1"/>
    </xf>
    <xf numFmtId="0" fontId="20" fillId="0" borderId="46" xfId="0" applyFont="1" applyBorder="1" applyAlignment="1" applyProtection="1">
      <alignment horizontal="center" vertical="center"/>
      <protection hidden="1"/>
    </xf>
    <xf numFmtId="0" fontId="20" fillId="0" borderId="36" xfId="0" applyFont="1" applyBorder="1" applyAlignment="1" applyProtection="1">
      <alignment horizontal="center" vertical="center"/>
      <protection hidden="1"/>
    </xf>
    <xf numFmtId="0" fontId="20" fillId="0" borderId="75" xfId="0" applyFont="1" applyBorder="1" applyAlignment="1" applyProtection="1">
      <alignment horizontal="center" vertical="center"/>
      <protection hidden="1"/>
    </xf>
    <xf numFmtId="0" fontId="8" fillId="0" borderId="70" xfId="0" applyFont="1" applyBorder="1" applyAlignment="1" applyProtection="1">
      <alignment horizontal="center" vertical="center" wrapText="1"/>
      <protection hidden="1"/>
    </xf>
    <xf numFmtId="0" fontId="8" fillId="0" borderId="18" xfId="0" applyFont="1" applyBorder="1" applyAlignment="1" applyProtection="1">
      <alignment horizontal="center" vertical="center" wrapText="1"/>
      <protection hidden="1"/>
    </xf>
    <xf numFmtId="0" fontId="8" fillId="0" borderId="17"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18" xfId="0" applyFont="1" applyBorder="1" applyAlignment="1" applyProtection="1">
      <alignment horizontal="center" vertical="center" wrapText="1"/>
      <protection locked="0"/>
    </xf>
    <xf numFmtId="0" fontId="20" fillId="0" borderId="15" xfId="0" applyFont="1" applyBorder="1" applyAlignment="1" applyProtection="1">
      <alignment horizontal="center" vertical="center" wrapText="1"/>
      <protection hidden="1"/>
    </xf>
    <xf numFmtId="0" fontId="20" fillId="0" borderId="41" xfId="0" applyFont="1" applyBorder="1" applyAlignment="1" applyProtection="1">
      <alignment horizontal="center" vertical="center" wrapText="1"/>
      <protection hidden="1"/>
    </xf>
    <xf numFmtId="0" fontId="20" fillId="0" borderId="73" xfId="0" applyFont="1" applyBorder="1" applyAlignment="1" applyProtection="1">
      <alignment horizontal="center" vertical="center" wrapText="1"/>
      <protection hidden="1"/>
    </xf>
    <xf numFmtId="0" fontId="20" fillId="0" borderId="17" xfId="0" applyFont="1" applyBorder="1" applyAlignment="1" applyProtection="1">
      <alignment horizontal="center" vertical="center" wrapText="1"/>
      <protection hidden="1"/>
    </xf>
    <xf numFmtId="0" fontId="20" fillId="0" borderId="0" xfId="0" applyFont="1" applyAlignment="1" applyProtection="1">
      <alignment horizontal="center" vertical="center" wrapText="1"/>
      <protection hidden="1"/>
    </xf>
    <xf numFmtId="0" fontId="20" fillId="0" borderId="71" xfId="0" applyFont="1" applyBorder="1" applyAlignment="1" applyProtection="1">
      <alignment horizontal="center" vertical="center" wrapText="1"/>
      <protection hidden="1"/>
    </xf>
    <xf numFmtId="0" fontId="20" fillId="0" borderId="46" xfId="0" applyFont="1" applyBorder="1" applyAlignment="1" applyProtection="1">
      <alignment horizontal="center" vertical="center" wrapText="1"/>
      <protection hidden="1"/>
    </xf>
    <xf numFmtId="0" fontId="20" fillId="0" borderId="36" xfId="0" applyFont="1" applyBorder="1" applyAlignment="1" applyProtection="1">
      <alignment horizontal="center" vertical="center" wrapText="1"/>
      <protection hidden="1"/>
    </xf>
    <xf numFmtId="0" fontId="20" fillId="0" borderId="75" xfId="0" applyFont="1" applyBorder="1" applyAlignment="1" applyProtection="1">
      <alignment horizontal="center" vertical="center" wrapText="1"/>
      <protection hidden="1"/>
    </xf>
    <xf numFmtId="42" fontId="20" fillId="0" borderId="6" xfId="0" applyNumberFormat="1" applyFont="1" applyBorder="1" applyAlignment="1" applyProtection="1">
      <alignment horizontal="center" vertical="center"/>
      <protection hidden="1"/>
    </xf>
    <xf numFmtId="42" fontId="20" fillId="0" borderId="49" xfId="0" applyNumberFormat="1" applyFont="1" applyBorder="1" applyAlignment="1" applyProtection="1">
      <alignment horizontal="center" vertical="center"/>
      <protection hidden="1"/>
    </xf>
    <xf numFmtId="42" fontId="20" fillId="0" borderId="56" xfId="0" applyNumberFormat="1" applyFont="1" applyBorder="1" applyAlignment="1" applyProtection="1">
      <alignment horizontal="center" vertical="center"/>
      <protection hidden="1"/>
    </xf>
    <xf numFmtId="42" fontId="20" fillId="0" borderId="51" xfId="0" applyNumberFormat="1" applyFont="1" applyBorder="1" applyAlignment="1" applyProtection="1">
      <alignment horizontal="center" vertical="center"/>
      <protection hidden="1"/>
    </xf>
    <xf numFmtId="0" fontId="77" fillId="13" borderId="0" xfId="0" applyFont="1" applyFill="1" applyAlignment="1" applyProtection="1">
      <alignment horizontal="center" vertical="center" wrapText="1"/>
      <protection hidden="1"/>
    </xf>
    <xf numFmtId="0" fontId="8" fillId="0" borderId="6" xfId="0" applyFont="1" applyBorder="1" applyAlignment="1" applyProtection="1">
      <alignment horizontal="center" vertical="center"/>
      <protection hidden="1"/>
    </xf>
    <xf numFmtId="42" fontId="2" fillId="0" borderId="6" xfId="0" applyNumberFormat="1" applyFont="1" applyBorder="1" applyAlignment="1" applyProtection="1">
      <alignment horizontal="center" vertical="center"/>
      <protection hidden="1"/>
    </xf>
    <xf numFmtId="42" fontId="2" fillId="0" borderId="49" xfId="0" applyNumberFormat="1" applyFont="1" applyBorder="1" applyAlignment="1" applyProtection="1">
      <alignment horizontal="center" vertical="center"/>
      <protection hidden="1"/>
    </xf>
    <xf numFmtId="42" fontId="2" fillId="0" borderId="53" xfId="0" applyNumberFormat="1" applyFont="1" applyBorder="1" applyAlignment="1" applyProtection="1">
      <alignment horizontal="center" vertical="center"/>
      <protection hidden="1"/>
    </xf>
    <xf numFmtId="42" fontId="2" fillId="0" borderId="54" xfId="0" applyNumberFormat="1" applyFont="1" applyBorder="1" applyAlignment="1" applyProtection="1">
      <alignment horizontal="center" vertical="center"/>
      <protection hidden="1"/>
    </xf>
    <xf numFmtId="0" fontId="8" fillId="0" borderId="53" xfId="0" applyFont="1" applyBorder="1" applyAlignment="1" applyProtection="1">
      <alignment horizontal="center" vertical="center"/>
      <protection hidden="1"/>
    </xf>
    <xf numFmtId="0" fontId="39" fillId="6" borderId="30" xfId="0" applyFont="1" applyFill="1" applyBorder="1" applyAlignment="1" applyProtection="1">
      <alignment horizontal="center" vertical="center"/>
      <protection hidden="1"/>
    </xf>
    <xf numFmtId="0" fontId="39" fillId="6" borderId="6" xfId="0" applyFont="1" applyFill="1" applyBorder="1" applyAlignment="1" applyProtection="1">
      <alignment horizontal="center" vertical="center"/>
      <protection hidden="1"/>
    </xf>
    <xf numFmtId="0" fontId="39" fillId="6" borderId="35" xfId="0" applyFont="1" applyFill="1" applyBorder="1" applyAlignment="1" applyProtection="1">
      <alignment horizontal="center" vertical="center"/>
      <protection hidden="1"/>
    </xf>
    <xf numFmtId="0" fontId="39" fillId="6" borderId="56" xfId="0" applyFont="1" applyFill="1" applyBorder="1" applyAlignment="1" applyProtection="1">
      <alignment horizontal="center" vertical="center"/>
      <protection hidden="1"/>
    </xf>
    <xf numFmtId="0" fontId="68" fillId="0" borderId="113" xfId="0" applyFont="1" applyBorder="1" applyAlignment="1">
      <alignment horizontal="center" vertical="center" wrapText="1"/>
    </xf>
    <xf numFmtId="0" fontId="68" fillId="0" borderId="114" xfId="0" applyFont="1" applyBorder="1" applyAlignment="1">
      <alignment horizontal="center" vertical="center" wrapText="1"/>
    </xf>
    <xf numFmtId="0" fontId="68" fillId="0" borderId="48" xfId="0" applyFont="1" applyBorder="1" applyAlignment="1">
      <alignment horizontal="center" vertical="center" wrapText="1"/>
    </xf>
    <xf numFmtId="0" fontId="68" fillId="0" borderId="55" xfId="0" applyFont="1" applyBorder="1" applyAlignment="1">
      <alignment horizontal="center" vertical="center" wrapText="1"/>
    </xf>
    <xf numFmtId="165" fontId="3" fillId="0" borderId="48" xfId="0" applyNumberFormat="1" applyFont="1" applyBorder="1" applyAlignment="1">
      <alignment horizontal="center" vertical="center"/>
    </xf>
    <xf numFmtId="165" fontId="3" fillId="0" borderId="55" xfId="0" applyNumberFormat="1" applyFont="1" applyBorder="1" applyAlignment="1">
      <alignment horizontal="center" vertical="center"/>
    </xf>
    <xf numFmtId="165" fontId="3" fillId="0" borderId="57" xfId="0" applyNumberFormat="1" applyFont="1" applyBorder="1" applyAlignment="1">
      <alignment horizontal="center" vertical="center"/>
    </xf>
    <xf numFmtId="165" fontId="3" fillId="0" borderId="33" xfId="0" applyNumberFormat="1" applyFont="1" applyBorder="1" applyAlignment="1">
      <alignment horizontal="center" vertical="center"/>
    </xf>
    <xf numFmtId="0" fontId="68" fillId="0" borderId="82" xfId="0" applyFont="1" applyBorder="1" applyAlignment="1">
      <alignment horizontal="center" vertical="center" wrapText="1"/>
    </xf>
    <xf numFmtId="0" fontId="68" fillId="0" borderId="83" xfId="0" applyFont="1" applyBorder="1" applyAlignment="1">
      <alignment horizontal="center" vertical="center" wrapText="1"/>
    </xf>
    <xf numFmtId="0" fontId="68" fillId="15" borderId="24" xfId="0" applyFont="1" applyFill="1" applyBorder="1" applyAlignment="1">
      <alignment horizontal="center" vertical="center" wrapText="1"/>
    </xf>
    <xf numFmtId="0" fontId="68" fillId="15" borderId="101" xfId="0" applyFont="1" applyFill="1" applyBorder="1" applyAlignment="1">
      <alignment horizontal="center" vertical="center" wrapText="1"/>
    </xf>
    <xf numFmtId="0" fontId="68" fillId="15" borderId="17" xfId="0" applyFont="1" applyFill="1" applyBorder="1" applyAlignment="1">
      <alignment horizontal="center" vertical="center" wrapText="1"/>
    </xf>
    <xf numFmtId="0" fontId="68" fillId="15" borderId="71" xfId="0" applyFont="1" applyFill="1" applyBorder="1" applyAlignment="1">
      <alignment horizontal="center" vertical="center" wrapText="1"/>
    </xf>
    <xf numFmtId="0" fontId="68" fillId="15" borderId="46" xfId="0" applyFont="1" applyFill="1" applyBorder="1" applyAlignment="1">
      <alignment horizontal="center" vertical="center" wrapText="1"/>
    </xf>
    <xf numFmtId="0" fontId="68" fillId="15" borderId="75" xfId="0" applyFont="1" applyFill="1" applyBorder="1" applyAlignment="1">
      <alignment horizontal="center" vertical="center" wrapText="1"/>
    </xf>
    <xf numFmtId="165" fontId="3" fillId="15" borderId="17" xfId="0" applyNumberFormat="1" applyFont="1" applyFill="1" applyBorder="1" applyAlignment="1">
      <alignment horizontal="center" vertical="center"/>
    </xf>
    <xf numFmtId="165" fontId="3" fillId="15" borderId="71" xfId="0" applyNumberFormat="1" applyFont="1" applyFill="1" applyBorder="1" applyAlignment="1">
      <alignment horizontal="center" vertical="center"/>
    </xf>
    <xf numFmtId="165" fontId="3" fillId="15" borderId="19" xfId="0" applyNumberFormat="1" applyFont="1" applyFill="1" applyBorder="1" applyAlignment="1">
      <alignment horizontal="center" vertical="center"/>
    </xf>
    <xf numFmtId="165" fontId="3" fillId="15" borderId="98" xfId="0" applyNumberFormat="1" applyFont="1" applyFill="1" applyBorder="1" applyAlignment="1">
      <alignment horizontal="center" vertical="center"/>
    </xf>
    <xf numFmtId="0" fontId="70" fillId="0" borderId="102" xfId="0" applyFont="1" applyBorder="1" applyAlignment="1">
      <alignment horizontal="center" vertical="center" wrapText="1"/>
    </xf>
    <xf numFmtId="0" fontId="70" fillId="0" borderId="100" xfId="0" applyFont="1" applyBorder="1" applyAlignment="1">
      <alignment horizontal="center" vertical="center" wrapText="1"/>
    </xf>
    <xf numFmtId="165" fontId="3" fillId="0" borderId="99" xfId="0" applyNumberFormat="1" applyFont="1" applyBorder="1" applyAlignment="1">
      <alignment horizontal="center" vertical="center"/>
    </xf>
    <xf numFmtId="165" fontId="3" fillId="0" borderId="103" xfId="0" applyNumberFormat="1" applyFont="1" applyBorder="1" applyAlignment="1">
      <alignment horizontal="center" vertical="center"/>
    </xf>
    <xf numFmtId="0" fontId="70" fillId="15" borderId="27" xfId="0" applyFont="1" applyFill="1" applyBorder="1" applyAlignment="1">
      <alignment horizontal="center" vertical="center" wrapText="1"/>
    </xf>
    <xf numFmtId="0" fontId="70" fillId="15" borderId="29" xfId="0" applyFont="1" applyFill="1" applyBorder="1" applyAlignment="1">
      <alignment horizontal="center" vertical="center" wrapText="1"/>
    </xf>
    <xf numFmtId="165" fontId="3" fillId="15" borderId="96" xfId="0" applyNumberFormat="1" applyFont="1" applyFill="1" applyBorder="1" applyAlignment="1">
      <alignment horizontal="center" vertical="center"/>
    </xf>
    <xf numFmtId="165" fontId="3" fillId="15" borderId="97" xfId="0" applyNumberFormat="1" applyFont="1" applyFill="1" applyBorder="1" applyAlignment="1">
      <alignment horizontal="center" vertical="center"/>
    </xf>
    <xf numFmtId="0" fontId="70" fillId="0" borderId="82" xfId="0" applyFont="1" applyBorder="1" applyAlignment="1">
      <alignment horizontal="center" vertical="center" wrapText="1"/>
    </xf>
    <xf numFmtId="0" fontId="70" fillId="0" borderId="83" xfId="0" applyFont="1" applyBorder="1" applyAlignment="1">
      <alignment horizontal="center" vertical="center" wrapText="1"/>
    </xf>
    <xf numFmtId="165" fontId="3" fillId="0" borderId="19" xfId="0" applyNumberFormat="1" applyFont="1" applyBorder="1" applyAlignment="1">
      <alignment horizontal="center" vertical="center"/>
    </xf>
    <xf numFmtId="165" fontId="3" fillId="0" borderId="21" xfId="0" applyNumberFormat="1" applyFont="1" applyBorder="1" applyAlignment="1">
      <alignment horizontal="center" vertical="center"/>
    </xf>
    <xf numFmtId="5" fontId="3" fillId="14" borderId="91" xfId="0" applyNumberFormat="1" applyFont="1" applyFill="1" applyBorder="1" applyAlignment="1">
      <alignment horizontal="center" vertical="center" wrapText="1"/>
    </xf>
    <xf numFmtId="5" fontId="3" fillId="14" borderId="76" xfId="0" applyNumberFormat="1" applyFont="1" applyFill="1" applyBorder="1" applyAlignment="1">
      <alignment horizontal="center" vertical="center" wrapText="1"/>
    </xf>
    <xf numFmtId="5" fontId="3" fillId="14" borderId="92" xfId="0" applyNumberFormat="1" applyFont="1" applyFill="1" applyBorder="1" applyAlignment="1">
      <alignment horizontal="center" vertical="center" wrapText="1"/>
    </xf>
    <xf numFmtId="5" fontId="3" fillId="14" borderId="93" xfId="0" applyNumberFormat="1" applyFont="1" applyFill="1" applyBorder="1" applyAlignment="1">
      <alignment horizontal="center" vertical="center" wrapText="1"/>
    </xf>
    <xf numFmtId="0" fontId="68" fillId="14" borderId="74" xfId="0" applyFont="1" applyFill="1" applyBorder="1" applyAlignment="1">
      <alignment horizontal="center" vertical="center" wrapText="1"/>
    </xf>
    <xf numFmtId="0" fontId="68" fillId="14" borderId="75" xfId="0" applyFont="1" applyFill="1" applyBorder="1" applyAlignment="1">
      <alignment horizontal="center" vertical="center" wrapText="1"/>
    </xf>
    <xf numFmtId="0" fontId="68" fillId="14" borderId="91" xfId="0" applyFont="1" applyFill="1" applyBorder="1" applyAlignment="1">
      <alignment horizontal="center" vertical="center" wrapText="1"/>
    </xf>
    <xf numFmtId="0" fontId="68" fillId="14" borderId="76" xfId="0" applyFont="1" applyFill="1" applyBorder="1" applyAlignment="1">
      <alignment horizontal="center" vertical="center" wrapText="1"/>
    </xf>
    <xf numFmtId="0" fontId="68" fillId="14" borderId="7" xfId="0" applyFont="1" applyFill="1" applyBorder="1" applyAlignment="1">
      <alignment horizontal="center" vertical="center" wrapText="1"/>
    </xf>
    <xf numFmtId="0" fontId="68" fillId="14" borderId="9" xfId="0" applyFont="1" applyFill="1" applyBorder="1" applyAlignment="1">
      <alignment horizontal="center" vertical="center" wrapText="1"/>
    </xf>
    <xf numFmtId="0" fontId="68" fillId="0" borderId="95" xfId="0" applyFont="1" applyBorder="1" applyAlignment="1">
      <alignment horizontal="center" vertical="center" wrapText="1"/>
    </xf>
    <xf numFmtId="0" fontId="68" fillId="0" borderId="76" xfId="0" applyFont="1" applyBorder="1" applyAlignment="1">
      <alignment horizontal="center" vertical="center" wrapText="1"/>
    </xf>
    <xf numFmtId="165" fontId="3" fillId="0" borderId="76" xfId="0" applyNumberFormat="1" applyFont="1" applyBorder="1" applyAlignment="1">
      <alignment horizontal="center" vertical="center"/>
    </xf>
    <xf numFmtId="165" fontId="3" fillId="0" borderId="97" xfId="0" applyNumberFormat="1" applyFont="1" applyBorder="1" applyAlignment="1">
      <alignment horizontal="center" vertical="center"/>
    </xf>
    <xf numFmtId="0" fontId="0" fillId="14" borderId="10" xfId="0" applyFill="1" applyBorder="1" applyAlignment="1">
      <alignment horizontal="center" vertical="center" wrapText="1"/>
    </xf>
    <xf numFmtId="170" fontId="68" fillId="14" borderId="11" xfId="0" applyNumberFormat="1" applyFont="1" applyFill="1" applyBorder="1" applyAlignment="1">
      <alignment horizontal="center" vertical="center" wrapText="1"/>
    </xf>
    <xf numFmtId="0" fontId="68" fillId="14" borderId="85" xfId="0" applyFont="1" applyFill="1" applyBorder="1" applyAlignment="1">
      <alignment horizontal="center" vertical="center" wrapText="1"/>
    </xf>
    <xf numFmtId="0" fontId="68" fillId="14" borderId="87" xfId="0" applyFont="1" applyFill="1" applyBorder="1" applyAlignment="1">
      <alignment horizontal="center" vertical="center" wrapText="1"/>
    </xf>
    <xf numFmtId="0" fontId="68" fillId="14" borderId="89"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9" xfId="0" applyFont="1" applyBorder="1" applyAlignment="1">
      <alignment horizont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0" xfId="0" applyFont="1" applyAlignment="1">
      <alignment horizontal="center" vertical="center" wrapText="1"/>
    </xf>
    <xf numFmtId="0" fontId="3" fillId="0" borderId="18"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54" xfId="0" applyFont="1" applyBorder="1" applyAlignment="1">
      <alignment horizontal="center" vertical="center" wrapText="1"/>
    </xf>
    <xf numFmtId="0" fontId="0" fillId="0" borderId="48" xfId="0" applyBorder="1" applyAlignment="1">
      <alignment horizontal="center"/>
    </xf>
    <xf numFmtId="0" fontId="0" fillId="0" borderId="3" xfId="0" applyBorder="1" applyAlignment="1">
      <alignment horizontal="center"/>
    </xf>
    <xf numFmtId="0" fontId="0" fillId="0" borderId="48" xfId="0" applyBorder="1" applyAlignment="1">
      <alignment horizontal="center" wrapText="1"/>
    </xf>
    <xf numFmtId="0" fontId="0" fillId="0" borderId="3" xfId="0" applyBorder="1" applyAlignment="1">
      <alignment horizontal="center" wrapText="1"/>
    </xf>
    <xf numFmtId="0" fontId="35" fillId="0" borderId="35" xfId="0" applyFont="1" applyBorder="1" applyAlignment="1">
      <alignment horizontal="center"/>
    </xf>
    <xf numFmtId="0" fontId="35" fillId="0" borderId="56" xfId="0" applyFont="1" applyBorder="1" applyAlignment="1">
      <alignment horizontal="center"/>
    </xf>
    <xf numFmtId="0" fontId="35" fillId="0" borderId="30" xfId="0" applyFont="1" applyBorder="1" applyAlignment="1">
      <alignment horizontal="center"/>
    </xf>
    <xf numFmtId="0" fontId="35" fillId="0" borderId="6" xfId="0" applyFont="1" applyBorder="1" applyAlignment="1">
      <alignment horizontal="center"/>
    </xf>
    <xf numFmtId="0" fontId="0" fillId="0" borderId="30" xfId="0" applyBorder="1" applyAlignment="1">
      <alignment horizontal="center" wrapText="1"/>
    </xf>
    <xf numFmtId="0" fontId="0" fillId="0" borderId="6" xfId="0" applyBorder="1" applyAlignment="1">
      <alignment horizontal="center" wrapText="1"/>
    </xf>
    <xf numFmtId="0" fontId="0" fillId="0" borderId="59" xfId="0" applyBorder="1" applyAlignment="1">
      <alignment horizontal="center"/>
    </xf>
    <xf numFmtId="0" fontId="0" fillId="0" borderId="60" xfId="0" applyBorder="1" applyAlignment="1">
      <alignment horizontal="center"/>
    </xf>
    <xf numFmtId="0" fontId="0" fillId="0" borderId="57" xfId="0" applyBorder="1" applyAlignment="1">
      <alignment horizontal="center"/>
    </xf>
    <xf numFmtId="0" fontId="0" fillId="0" borderId="58" xfId="0" applyBorder="1" applyAlignment="1">
      <alignment horizontal="center"/>
    </xf>
    <xf numFmtId="0" fontId="3" fillId="0" borderId="52" xfId="0" applyFont="1" applyBorder="1" applyAlignment="1">
      <alignment horizontal="center" wrapText="1"/>
    </xf>
    <xf numFmtId="0" fontId="3" fillId="0" borderId="53" xfId="0" applyFont="1" applyBorder="1" applyAlignment="1">
      <alignment horizontal="center" wrapText="1"/>
    </xf>
    <xf numFmtId="0" fontId="3" fillId="0" borderId="54" xfId="0" applyFont="1" applyBorder="1" applyAlignment="1">
      <alignment horizontal="center" wrapText="1"/>
    </xf>
    <xf numFmtId="0" fontId="68" fillId="15" borderId="94" xfId="0" applyFont="1" applyFill="1" applyBorder="1" applyAlignment="1">
      <alignment horizontal="center" vertical="center" wrapText="1"/>
    </xf>
    <xf numFmtId="0" fontId="68" fillId="15" borderId="83" xfId="0" applyFont="1" applyFill="1" applyBorder="1" applyAlignment="1">
      <alignment horizontal="center" vertical="center" wrapText="1"/>
    </xf>
    <xf numFmtId="166" fontId="3" fillId="15" borderId="20" xfId="0" applyNumberFormat="1" applyFont="1" applyFill="1" applyBorder="1" applyAlignment="1">
      <alignment horizontal="center" vertical="center"/>
    </xf>
    <xf numFmtId="166" fontId="3" fillId="15" borderId="21" xfId="0" applyNumberFormat="1" applyFont="1" applyFill="1" applyBorder="1" applyAlignment="1">
      <alignment horizontal="center" vertical="center"/>
    </xf>
    <xf numFmtId="0" fontId="0" fillId="0" borderId="82" xfId="0" applyBorder="1" applyAlignment="1">
      <alignment horizontal="center" vertical="center" wrapText="1"/>
    </xf>
    <xf numFmtId="0" fontId="0" fillId="0" borderId="95" xfId="0" applyBorder="1" applyAlignment="1">
      <alignment horizontal="center" vertical="center" wrapText="1"/>
    </xf>
    <xf numFmtId="170" fontId="3" fillId="16" borderId="19" xfId="0" applyNumberFormat="1" applyFont="1" applyFill="1" applyBorder="1" applyAlignment="1">
      <alignment horizontal="center" vertical="center" wrapText="1"/>
    </xf>
    <xf numFmtId="170" fontId="3" fillId="16" borderId="98" xfId="0" applyNumberFormat="1" applyFont="1" applyFill="1" applyBorder="1" applyAlignment="1">
      <alignment horizontal="center" vertical="center" wrapText="1"/>
    </xf>
    <xf numFmtId="170" fontId="68" fillId="14" borderId="86" xfId="0" applyNumberFormat="1" applyFont="1" applyFill="1" applyBorder="1" applyAlignment="1">
      <alignment horizontal="center" vertical="center" wrapText="1"/>
    </xf>
    <xf numFmtId="170" fontId="68" fillId="14" borderId="88" xfId="0" applyNumberFormat="1" applyFont="1" applyFill="1" applyBorder="1" applyAlignment="1">
      <alignment horizontal="center" vertical="center" wrapText="1"/>
    </xf>
    <xf numFmtId="170" fontId="68" fillId="14" borderId="90" xfId="0" applyNumberFormat="1" applyFont="1" applyFill="1" applyBorder="1" applyAlignment="1">
      <alignment horizontal="center" vertical="center" wrapText="1"/>
    </xf>
    <xf numFmtId="165" fontId="3" fillId="0" borderId="91" xfId="0" applyNumberFormat="1" applyFont="1" applyBorder="1" applyAlignment="1">
      <alignment horizontal="center" vertical="center"/>
    </xf>
    <xf numFmtId="165" fontId="3" fillId="0" borderId="96" xfId="0" applyNumberFormat="1" applyFont="1" applyBorder="1" applyAlignment="1">
      <alignment horizontal="center" vertical="center"/>
    </xf>
    <xf numFmtId="0" fontId="68" fillId="0" borderId="94" xfId="0" applyFont="1" applyBorder="1" applyAlignment="1">
      <alignment horizontal="center" vertical="center" wrapText="1"/>
    </xf>
    <xf numFmtId="0" fontId="68" fillId="0" borderId="91" xfId="0" applyFont="1" applyBorder="1" applyAlignment="1">
      <alignment horizontal="center" vertical="center" wrapText="1"/>
    </xf>
    <xf numFmtId="166" fontId="3" fillId="15" borderId="48" xfId="0" applyNumberFormat="1" applyFont="1" applyFill="1" applyBorder="1" applyAlignment="1">
      <alignment horizontal="center" vertical="center"/>
    </xf>
    <xf numFmtId="166" fontId="3" fillId="15" borderId="55" xfId="0" applyNumberFormat="1" applyFont="1" applyFill="1" applyBorder="1" applyAlignment="1">
      <alignment horizontal="center" vertical="center"/>
    </xf>
    <xf numFmtId="166" fontId="3" fillId="15" borderId="57" xfId="0" applyNumberFormat="1" applyFont="1" applyFill="1" applyBorder="1" applyAlignment="1">
      <alignment horizontal="center" vertical="center"/>
    </xf>
    <xf numFmtId="166" fontId="3" fillId="15" borderId="33" xfId="0" applyNumberFormat="1" applyFont="1" applyFill="1" applyBorder="1" applyAlignment="1">
      <alignment horizontal="center" vertical="center"/>
    </xf>
    <xf numFmtId="0" fontId="68" fillId="15" borderId="82" xfId="0" applyFont="1" applyFill="1" applyBorder="1" applyAlignment="1">
      <alignment horizontal="center" vertical="center" wrapText="1"/>
    </xf>
    <xf numFmtId="0" fontId="68" fillId="15" borderId="48" xfId="0" applyFont="1" applyFill="1" applyBorder="1" applyAlignment="1">
      <alignment horizontal="center" vertical="center" wrapText="1"/>
    </xf>
    <xf numFmtId="0" fontId="68" fillId="15" borderId="55" xfId="0" applyFont="1" applyFill="1" applyBorder="1" applyAlignment="1">
      <alignment horizontal="center" vertical="center" wrapText="1"/>
    </xf>
    <xf numFmtId="0" fontId="0" fillId="0" borderId="6" xfId="0" applyBorder="1" applyAlignment="1">
      <alignment horizontal="center"/>
    </xf>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colors>
    <mruColors>
      <color rgb="FFFFFFCC"/>
      <color rgb="FFC17403"/>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AE28" lockText="1" noThreeD="1"/>
</file>

<file path=xl/ctrlProps/ctrlProp2.xml><?xml version="1.0" encoding="utf-8"?>
<formControlPr xmlns="http://schemas.microsoft.com/office/spreadsheetml/2009/9/main" objectType="CheckBox" checked="Checked" fmlaLink="AE30" lockText="1" noThreeD="1"/>
</file>

<file path=xl/ctrlProps/ctrlProp3.xml><?xml version="1.0" encoding="utf-8"?>
<formControlPr xmlns="http://schemas.microsoft.com/office/spreadsheetml/2009/9/main" objectType="CheckBox" fmlaLink="AE21" lockText="1" noThreeD="1"/>
</file>

<file path=xl/ctrlProps/ctrlProp4.xml><?xml version="1.0" encoding="utf-8"?>
<formControlPr xmlns="http://schemas.microsoft.com/office/spreadsheetml/2009/9/main" objectType="CheckBox" fmlaLink="AE23" lockText="1" noThreeD="1"/>
</file>

<file path=xl/ctrlProps/ctrlProp5.xml><?xml version="1.0" encoding="utf-8"?>
<formControlPr xmlns="http://schemas.microsoft.com/office/spreadsheetml/2009/9/main" objectType="CheckBox" fmlaLink="AE21"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117873</xdr:colOff>
      <xdr:row>0</xdr:row>
      <xdr:rowOff>26764</xdr:rowOff>
    </xdr:from>
    <xdr:to>
      <xdr:col>6</xdr:col>
      <xdr:colOff>5954</xdr:colOff>
      <xdr:row>4</xdr:row>
      <xdr:rowOff>172641</xdr:rowOff>
    </xdr:to>
    <xdr:pic>
      <xdr:nvPicPr>
        <xdr:cNvPr id="3" name="Bilde 2">
          <a:extLst>
            <a:ext uri="{FF2B5EF4-FFF2-40B4-BE49-F238E27FC236}">
              <a16:creationId xmlns:a16="http://schemas.microsoft.com/office/drawing/2014/main" id="{42FDC517-7A3D-FB10-19FF-0C2F12E24F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873" y="26764"/>
          <a:ext cx="929878" cy="907877"/>
        </a:xfrm>
        <a:prstGeom prst="rect">
          <a:avLst/>
        </a:prstGeom>
      </xdr:spPr>
    </xdr:pic>
    <xdr:clientData/>
  </xdr:twoCellAnchor>
  <xdr:twoCellAnchor editAs="oneCell">
    <xdr:from>
      <xdr:col>26</xdr:col>
      <xdr:colOff>208359</xdr:colOff>
      <xdr:row>0</xdr:row>
      <xdr:rowOff>0</xdr:rowOff>
    </xdr:from>
    <xdr:to>
      <xdr:col>31</xdr:col>
      <xdr:colOff>113108</xdr:colOff>
      <xdr:row>4</xdr:row>
      <xdr:rowOff>161024</xdr:rowOff>
    </xdr:to>
    <xdr:pic>
      <xdr:nvPicPr>
        <xdr:cNvPr id="4" name="Bilde 3">
          <a:extLst>
            <a:ext uri="{FF2B5EF4-FFF2-40B4-BE49-F238E27FC236}">
              <a16:creationId xmlns:a16="http://schemas.microsoft.com/office/drawing/2014/main" id="{7492B7C6-863F-4105-9972-70B03025AE0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17343" y="0"/>
          <a:ext cx="946546" cy="9230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53</xdr:col>
          <xdr:colOff>203200</xdr:colOff>
          <xdr:row>40</xdr:row>
          <xdr:rowOff>0</xdr:rowOff>
        </xdr:from>
        <xdr:to>
          <xdr:col>54</xdr:col>
          <xdr:colOff>0</xdr:colOff>
          <xdr:row>41</xdr:row>
          <xdr:rowOff>19050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3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146050</xdr:colOff>
          <xdr:row>40</xdr:row>
          <xdr:rowOff>0</xdr:rowOff>
        </xdr:from>
        <xdr:to>
          <xdr:col>54</xdr:col>
          <xdr:colOff>0</xdr:colOff>
          <xdr:row>41</xdr:row>
          <xdr:rowOff>19050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3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23</xdr:col>
          <xdr:colOff>203200</xdr:colOff>
          <xdr:row>20</xdr:row>
          <xdr:rowOff>95250</xdr:rowOff>
        </xdr:from>
        <xdr:to>
          <xdr:col>24</xdr:col>
          <xdr:colOff>0</xdr:colOff>
          <xdr:row>21</xdr:row>
          <xdr:rowOff>127000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5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23</xdr:row>
          <xdr:rowOff>76200</xdr:rowOff>
        </xdr:from>
        <xdr:to>
          <xdr:col>24</xdr:col>
          <xdr:colOff>190500</xdr:colOff>
          <xdr:row>24</xdr:row>
          <xdr:rowOff>127000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5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20</xdr:row>
          <xdr:rowOff>127000</xdr:rowOff>
        </xdr:from>
        <xdr:to>
          <xdr:col>25</xdr:col>
          <xdr:colOff>107950</xdr:colOff>
          <xdr:row>21</xdr:row>
          <xdr:rowOff>146050</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5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ndoy.kommune.no/aktuelt/havneregulativ-2026.7591.aspx" TargetMode="External"/><Relationship Id="rId2" Type="http://schemas.openxmlformats.org/officeDocument/2006/relationships/hyperlink" Target="https://www.andoy.kommune.no/aktuelt/havneregulativ-2026.7591.aspx" TargetMode="External"/><Relationship Id="rId1" Type="http://schemas.openxmlformats.org/officeDocument/2006/relationships/hyperlink" Target="https://www.andoy.kommune.no/aktuelt/havneregulativ-2026.7591.aspx" TargetMode="External"/><Relationship Id="rId6" Type="http://schemas.openxmlformats.org/officeDocument/2006/relationships/drawing" Target="../drawings/drawing1.xml"/><Relationship Id="rId5" Type="http://schemas.openxmlformats.org/officeDocument/2006/relationships/hyperlink" Target="https://www.andoy.kommune.no/aktuelt/havneregulativ-2026.7591.aspx" TargetMode="External"/><Relationship Id="rId4" Type="http://schemas.openxmlformats.org/officeDocument/2006/relationships/hyperlink" Target="https://www.andoy.kommune.no/aktuelt/havneregulativ-2026.7591.aspx"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3.vml"/><Relationship Id="rId1" Type="http://schemas.openxmlformats.org/officeDocument/2006/relationships/drawing" Target="../drawings/drawing2.xml"/><Relationship Id="rId5" Type="http://schemas.openxmlformats.org/officeDocument/2006/relationships/comments" Target="../comments3.xml"/><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ctrlProp" Target="../ctrlProps/ctrlProp3.xml"/><Relationship Id="rId2" Type="http://schemas.openxmlformats.org/officeDocument/2006/relationships/vmlDrawing" Target="../drawings/vmlDrawing5.vml"/><Relationship Id="rId1" Type="http://schemas.openxmlformats.org/officeDocument/2006/relationships/drawing" Target="../drawings/drawing3.xml"/><Relationship Id="rId6" Type="http://schemas.openxmlformats.org/officeDocument/2006/relationships/comments" Target="../comments5.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F4B3A-EEC1-4112-9C18-5F12B1417D7D}">
  <sheetPr codeName="Ark2"/>
  <dimension ref="B1:AF105"/>
  <sheetViews>
    <sheetView tabSelected="1" zoomScaleNormal="100" workbookViewId="0">
      <selection activeCell="AG2" sqref="AG2"/>
    </sheetView>
  </sheetViews>
  <sheetFormatPr defaultColWidth="3.1796875" defaultRowHeight="15.5" x14ac:dyDescent="0.35"/>
  <cols>
    <col min="1" max="16384" width="3.1796875" style="15"/>
  </cols>
  <sheetData>
    <row r="1" spans="2:32" ht="15" customHeight="1" x14ac:dyDescent="0.35">
      <c r="B1" s="16"/>
      <c r="C1" s="17"/>
      <c r="D1" s="17"/>
      <c r="E1" s="17"/>
      <c r="F1" s="17"/>
      <c r="G1" s="170" t="s">
        <v>0</v>
      </c>
      <c r="H1" s="171"/>
      <c r="I1" s="171"/>
      <c r="J1" s="171"/>
      <c r="K1" s="171"/>
      <c r="L1" s="171"/>
      <c r="M1" s="171"/>
      <c r="N1" s="171"/>
      <c r="O1" s="171"/>
      <c r="P1" s="171"/>
      <c r="Q1" s="171"/>
      <c r="R1" s="171"/>
      <c r="S1" s="171"/>
      <c r="T1" s="171"/>
      <c r="U1" s="171"/>
      <c r="V1" s="171"/>
      <c r="W1" s="171"/>
      <c r="X1" s="171"/>
      <c r="Y1" s="171"/>
      <c r="Z1" s="171"/>
      <c r="AA1" s="171"/>
      <c r="AB1" s="17"/>
      <c r="AC1" s="17"/>
      <c r="AD1" s="17"/>
      <c r="AE1" s="17"/>
      <c r="AF1" s="18"/>
    </row>
    <row r="2" spans="2:32" ht="15" customHeight="1" x14ac:dyDescent="0.35">
      <c r="B2" s="19"/>
      <c r="G2" s="172"/>
      <c r="H2" s="172"/>
      <c r="I2" s="172"/>
      <c r="J2" s="172"/>
      <c r="K2" s="172"/>
      <c r="L2" s="172"/>
      <c r="M2" s="172"/>
      <c r="N2" s="172"/>
      <c r="O2" s="172"/>
      <c r="P2" s="172"/>
      <c r="Q2" s="172"/>
      <c r="R2" s="172"/>
      <c r="S2" s="172"/>
      <c r="T2" s="172"/>
      <c r="U2" s="172"/>
      <c r="V2" s="172"/>
      <c r="W2" s="172"/>
      <c r="X2" s="172"/>
      <c r="Y2" s="172"/>
      <c r="Z2" s="172"/>
      <c r="AA2" s="172"/>
      <c r="AF2" s="20"/>
    </row>
    <row r="3" spans="2:32" ht="15" customHeight="1" x14ac:dyDescent="0.35">
      <c r="B3" s="19"/>
      <c r="G3" s="172"/>
      <c r="H3" s="172"/>
      <c r="I3" s="172"/>
      <c r="J3" s="172"/>
      <c r="K3" s="172"/>
      <c r="L3" s="172"/>
      <c r="M3" s="172"/>
      <c r="N3" s="172"/>
      <c r="O3" s="172"/>
      <c r="P3" s="172"/>
      <c r="Q3" s="172"/>
      <c r="R3" s="172"/>
      <c r="S3" s="172"/>
      <c r="T3" s="172"/>
      <c r="U3" s="172"/>
      <c r="V3" s="172"/>
      <c r="W3" s="172"/>
      <c r="X3" s="172"/>
      <c r="Y3" s="172"/>
      <c r="Z3" s="172"/>
      <c r="AA3" s="172"/>
      <c r="AF3" s="20"/>
    </row>
    <row r="4" spans="2:32" ht="15" customHeight="1" x14ac:dyDescent="0.35">
      <c r="B4" s="19"/>
      <c r="G4" s="172"/>
      <c r="H4" s="172"/>
      <c r="I4" s="172"/>
      <c r="J4" s="172"/>
      <c r="K4" s="172"/>
      <c r="L4" s="172"/>
      <c r="M4" s="172"/>
      <c r="N4" s="172"/>
      <c r="O4" s="172"/>
      <c r="P4" s="172"/>
      <c r="Q4" s="172"/>
      <c r="R4" s="172"/>
      <c r="S4" s="172"/>
      <c r="T4" s="172"/>
      <c r="U4" s="172"/>
      <c r="V4" s="172"/>
      <c r="W4" s="172"/>
      <c r="X4" s="172"/>
      <c r="Y4" s="172"/>
      <c r="Z4" s="172"/>
      <c r="AA4" s="172"/>
      <c r="AF4" s="20"/>
    </row>
    <row r="5" spans="2:32" ht="15" customHeight="1" thickBot="1" x14ac:dyDescent="0.4">
      <c r="B5" s="21"/>
      <c r="C5" s="22"/>
      <c r="D5" s="22"/>
      <c r="E5" s="22"/>
      <c r="F5" s="22"/>
      <c r="G5" s="173"/>
      <c r="H5" s="173"/>
      <c r="I5" s="173"/>
      <c r="J5" s="173"/>
      <c r="K5" s="173"/>
      <c r="L5" s="173"/>
      <c r="M5" s="173"/>
      <c r="N5" s="173"/>
      <c r="O5" s="173"/>
      <c r="P5" s="173"/>
      <c r="Q5" s="173"/>
      <c r="R5" s="173"/>
      <c r="S5" s="173"/>
      <c r="T5" s="173"/>
      <c r="U5" s="173"/>
      <c r="V5" s="173"/>
      <c r="W5" s="173"/>
      <c r="X5" s="173"/>
      <c r="Y5" s="173"/>
      <c r="Z5" s="173"/>
      <c r="AA5" s="173"/>
      <c r="AB5" s="22"/>
      <c r="AC5" s="22"/>
      <c r="AD5" s="22"/>
      <c r="AE5" s="22"/>
      <c r="AF5" s="23"/>
    </row>
    <row r="6" spans="2:32" ht="15" customHeight="1" x14ac:dyDescent="0.35">
      <c r="B6" s="174" t="s">
        <v>1</v>
      </c>
      <c r="C6" s="175"/>
      <c r="D6" s="175"/>
      <c r="E6" s="175"/>
      <c r="F6" s="175"/>
      <c r="G6" s="175"/>
      <c r="H6" s="175"/>
      <c r="I6" s="175"/>
      <c r="J6" s="175"/>
      <c r="K6" s="175"/>
      <c r="L6" s="175"/>
      <c r="M6" s="175"/>
      <c r="N6" s="175"/>
      <c r="O6" s="175"/>
      <c r="P6" s="175"/>
      <c r="Q6" s="175"/>
      <c r="R6" s="175"/>
      <c r="S6" s="175"/>
      <c r="T6" s="175"/>
      <c r="U6" s="175"/>
      <c r="V6" s="175"/>
      <c r="W6" s="175"/>
      <c r="X6" s="175"/>
      <c r="Y6" s="175"/>
      <c r="Z6" s="175"/>
      <c r="AA6" s="175"/>
      <c r="AB6" s="175"/>
      <c r="AC6" s="175"/>
      <c r="AD6" s="175"/>
      <c r="AE6" s="175"/>
      <c r="AF6" s="176"/>
    </row>
    <row r="7" spans="2:32" ht="15" customHeight="1" x14ac:dyDescent="0.35">
      <c r="B7" s="177"/>
      <c r="C7" s="178"/>
      <c r="D7" s="178"/>
      <c r="E7" s="178"/>
      <c r="F7" s="178"/>
      <c r="G7" s="178"/>
      <c r="H7" s="178"/>
      <c r="I7" s="178"/>
      <c r="J7" s="178"/>
      <c r="K7" s="178"/>
      <c r="L7" s="178"/>
      <c r="M7" s="178"/>
      <c r="N7" s="178"/>
      <c r="O7" s="178"/>
      <c r="P7" s="178"/>
      <c r="Q7" s="178"/>
      <c r="R7" s="178"/>
      <c r="S7" s="178"/>
      <c r="T7" s="178"/>
      <c r="U7" s="178"/>
      <c r="V7" s="178"/>
      <c r="W7" s="178"/>
      <c r="X7" s="178"/>
      <c r="Y7" s="178"/>
      <c r="Z7" s="178"/>
      <c r="AA7" s="178"/>
      <c r="AB7" s="178"/>
      <c r="AC7" s="178"/>
      <c r="AD7" s="178"/>
      <c r="AE7" s="178"/>
      <c r="AF7" s="179"/>
    </row>
    <row r="8" spans="2:32" ht="15" customHeight="1" x14ac:dyDescent="0.35">
      <c r="B8" s="180" t="s">
        <v>2</v>
      </c>
      <c r="C8" s="181"/>
      <c r="D8" s="181"/>
      <c r="E8" s="181"/>
      <c r="F8" s="181"/>
      <c r="G8" s="181"/>
      <c r="H8" s="181"/>
      <c r="I8" s="181"/>
      <c r="J8" s="181"/>
      <c r="K8" s="181"/>
      <c r="L8" s="181"/>
      <c r="M8" s="181"/>
      <c r="N8" s="181"/>
      <c r="O8" s="181"/>
      <c r="P8" s="181"/>
      <c r="Q8" s="181"/>
      <c r="R8" s="181"/>
      <c r="S8" s="181"/>
      <c r="T8" s="181"/>
      <c r="U8" s="181"/>
      <c r="V8" s="181"/>
      <c r="W8" s="181"/>
      <c r="X8" s="181"/>
      <c r="Y8" s="181"/>
      <c r="Z8" s="181"/>
      <c r="AA8" s="181"/>
      <c r="AB8" s="181"/>
      <c r="AC8" s="181"/>
      <c r="AD8" s="181"/>
      <c r="AE8" s="181"/>
      <c r="AF8" s="182"/>
    </row>
    <row r="9" spans="2:32" ht="15" customHeight="1" x14ac:dyDescent="0.35">
      <c r="B9" s="192"/>
      <c r="C9" s="193"/>
      <c r="D9" s="193"/>
      <c r="E9" s="193"/>
      <c r="F9" s="193"/>
      <c r="G9" s="193"/>
      <c r="H9" s="193"/>
      <c r="I9" s="193"/>
      <c r="J9" s="193"/>
      <c r="K9" s="193"/>
      <c r="L9" s="193"/>
      <c r="M9" s="193"/>
      <c r="N9" s="193"/>
      <c r="O9" s="193"/>
      <c r="P9" s="193"/>
      <c r="Q9" s="193"/>
      <c r="R9" s="193"/>
      <c r="S9" s="193"/>
      <c r="T9" s="193"/>
      <c r="U9" s="193"/>
      <c r="V9" s="193"/>
      <c r="W9" s="193"/>
      <c r="X9" s="193"/>
      <c r="Y9" s="193"/>
      <c r="Z9" s="193"/>
      <c r="AA9" s="193"/>
      <c r="AB9" s="193"/>
      <c r="AC9" s="193"/>
      <c r="AD9" s="193"/>
      <c r="AE9" s="193"/>
      <c r="AF9" s="194"/>
    </row>
    <row r="10" spans="2:32" ht="21" customHeight="1" x14ac:dyDescent="0.35">
      <c r="B10" s="186" t="s">
        <v>3</v>
      </c>
      <c r="C10" s="187"/>
      <c r="D10" s="187"/>
      <c r="E10" s="187"/>
      <c r="F10" s="187"/>
      <c r="G10" s="187"/>
      <c r="H10" s="187"/>
      <c r="I10" s="187"/>
      <c r="J10" s="187"/>
      <c r="K10" s="187"/>
      <c r="L10" s="187"/>
      <c r="M10" s="187"/>
      <c r="N10" s="187"/>
      <c r="O10" s="187"/>
      <c r="P10" s="187"/>
      <c r="Q10" s="187"/>
      <c r="R10" s="187"/>
      <c r="S10" s="187"/>
      <c r="T10" s="187"/>
      <c r="U10" s="187"/>
      <c r="V10" s="187"/>
      <c r="W10" s="187"/>
      <c r="X10" s="187"/>
      <c r="Y10" s="187"/>
      <c r="Z10" s="187"/>
      <c r="AA10" s="187"/>
      <c r="AB10" s="187"/>
      <c r="AC10" s="187"/>
      <c r="AD10" s="187"/>
      <c r="AE10" s="187"/>
      <c r="AF10" s="188"/>
    </row>
    <row r="11" spans="2:32" ht="21" customHeight="1" x14ac:dyDescent="0.35">
      <c r="B11" s="189" t="s">
        <v>4</v>
      </c>
      <c r="C11" s="190"/>
      <c r="D11" s="190"/>
      <c r="E11" s="190"/>
      <c r="F11" s="190"/>
      <c r="G11" s="190"/>
      <c r="H11" s="190"/>
      <c r="I11" s="190"/>
      <c r="J11" s="190"/>
      <c r="K11" s="190"/>
      <c r="L11" s="190"/>
      <c r="M11" s="190"/>
      <c r="N11" s="190"/>
      <c r="O11" s="190"/>
      <c r="P11" s="190"/>
      <c r="Q11" s="190"/>
      <c r="R11" s="190"/>
      <c r="S11" s="190"/>
      <c r="T11" s="190"/>
      <c r="U11" s="190"/>
      <c r="V11" s="190"/>
      <c r="W11" s="190"/>
      <c r="X11" s="190"/>
      <c r="Y11" s="190"/>
      <c r="Z11" s="190"/>
      <c r="AA11" s="190"/>
      <c r="AB11" s="190"/>
      <c r="AC11" s="190"/>
      <c r="AD11" s="190"/>
      <c r="AE11" s="190"/>
      <c r="AF11" s="191"/>
    </row>
    <row r="12" spans="2:32" x14ac:dyDescent="0.35">
      <c r="B12" s="167"/>
      <c r="C12" s="168"/>
      <c r="D12" s="168"/>
      <c r="E12" s="168"/>
      <c r="F12" s="168"/>
      <c r="G12" s="168"/>
      <c r="H12" s="168"/>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9"/>
    </row>
    <row r="13" spans="2:32" ht="15.75" customHeight="1" x14ac:dyDescent="0.35">
      <c r="B13" s="183" t="s">
        <v>5</v>
      </c>
      <c r="C13" s="184"/>
      <c r="D13" s="184"/>
      <c r="E13" s="184"/>
      <c r="F13" s="184"/>
      <c r="G13" s="184"/>
      <c r="H13" s="184"/>
      <c r="I13" s="184"/>
      <c r="J13" s="184"/>
      <c r="K13" s="184"/>
      <c r="L13" s="184"/>
      <c r="M13" s="184"/>
      <c r="N13" s="184"/>
      <c r="O13" s="184"/>
      <c r="P13" s="184"/>
      <c r="Q13" s="184"/>
      <c r="R13" s="184"/>
      <c r="S13" s="184"/>
      <c r="T13" s="184"/>
      <c r="U13" s="184"/>
      <c r="V13" s="184"/>
      <c r="W13" s="184"/>
      <c r="X13" s="184"/>
      <c r="Y13" s="184"/>
      <c r="Z13" s="184"/>
      <c r="AA13" s="184"/>
      <c r="AB13" s="184"/>
      <c r="AC13" s="184"/>
      <c r="AD13" s="184"/>
      <c r="AE13" s="184"/>
      <c r="AF13" s="185"/>
    </row>
    <row r="14" spans="2:32" ht="15.75" customHeight="1" x14ac:dyDescent="0.35">
      <c r="B14" s="183"/>
      <c r="C14" s="184"/>
      <c r="D14" s="184"/>
      <c r="E14" s="184"/>
      <c r="F14" s="184"/>
      <c r="G14" s="184"/>
      <c r="H14" s="184"/>
      <c r="I14" s="184"/>
      <c r="J14" s="184"/>
      <c r="K14" s="184"/>
      <c r="L14" s="184"/>
      <c r="M14" s="184"/>
      <c r="N14" s="184"/>
      <c r="O14" s="184"/>
      <c r="P14" s="184"/>
      <c r="Q14" s="184"/>
      <c r="R14" s="184"/>
      <c r="S14" s="184"/>
      <c r="T14" s="184"/>
      <c r="U14" s="184"/>
      <c r="V14" s="184"/>
      <c r="W14" s="184"/>
      <c r="X14" s="184"/>
      <c r="Y14" s="184"/>
      <c r="Z14" s="184"/>
      <c r="AA14" s="184"/>
      <c r="AB14" s="184"/>
      <c r="AC14" s="184"/>
      <c r="AD14" s="184"/>
      <c r="AE14" s="184"/>
      <c r="AF14" s="185"/>
    </row>
    <row r="15" spans="2:32" ht="15.75" customHeight="1" x14ac:dyDescent="0.35">
      <c r="B15" s="131" t="s">
        <v>6</v>
      </c>
      <c r="C15" s="132"/>
      <c r="D15" s="132"/>
      <c r="E15" s="132"/>
      <c r="F15" s="132"/>
      <c r="G15" s="132"/>
      <c r="H15" s="132"/>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3"/>
    </row>
    <row r="16" spans="2:32" x14ac:dyDescent="0.35">
      <c r="B16" s="134"/>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6"/>
    </row>
    <row r="17" spans="2:32" x14ac:dyDescent="0.35">
      <c r="B17" s="137"/>
      <c r="C17" s="138"/>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9"/>
    </row>
    <row r="18" spans="2:32" ht="16" thickBot="1" x14ac:dyDescent="0.4">
      <c r="B18" s="144" t="s">
        <v>7</v>
      </c>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6"/>
    </row>
    <row r="19" spans="2:32" ht="16" thickBot="1" x14ac:dyDescent="0.4">
      <c r="B19" s="140"/>
      <c r="C19" s="140"/>
      <c r="D19" s="140"/>
      <c r="E19" s="140"/>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row>
    <row r="20" spans="2:32" ht="15.75" customHeight="1" thickTop="1" x14ac:dyDescent="0.35">
      <c r="B20" s="158" t="s">
        <v>8</v>
      </c>
      <c r="C20" s="159"/>
      <c r="D20" s="159"/>
      <c r="E20" s="159"/>
      <c r="F20" s="159"/>
      <c r="G20" s="159"/>
      <c r="H20" s="159"/>
      <c r="I20" s="159"/>
      <c r="J20" s="159"/>
      <c r="K20" s="159"/>
      <c r="L20" s="159"/>
      <c r="M20" s="159"/>
      <c r="N20" s="159"/>
      <c r="O20" s="159"/>
      <c r="P20" s="159"/>
      <c r="Q20" s="159"/>
      <c r="R20" s="159"/>
      <c r="S20" s="159"/>
      <c r="T20" s="159"/>
      <c r="U20" s="159"/>
      <c r="V20" s="159"/>
      <c r="W20" s="159"/>
      <c r="X20" s="159"/>
      <c r="Y20" s="159"/>
      <c r="Z20" s="159"/>
      <c r="AA20" s="159"/>
      <c r="AB20" s="159"/>
      <c r="AC20" s="159"/>
      <c r="AD20" s="159"/>
      <c r="AE20" s="159"/>
      <c r="AF20" s="160"/>
    </row>
    <row r="21" spans="2:32" ht="15.75" customHeight="1" thickBot="1" x14ac:dyDescent="0.4">
      <c r="B21" s="161"/>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3"/>
    </row>
    <row r="22" spans="2:32" ht="16.5" thickTop="1" thickBot="1" x14ac:dyDescent="0.4">
      <c r="B22" s="216"/>
      <c r="C22" s="217"/>
      <c r="D22" s="217"/>
      <c r="E22" s="217"/>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8"/>
    </row>
    <row r="23" spans="2:32" ht="18" thickBot="1" x14ac:dyDescent="0.4">
      <c r="B23" s="155" t="s">
        <v>9</v>
      </c>
      <c r="C23" s="156"/>
      <c r="D23" s="156"/>
      <c r="E23" s="156"/>
      <c r="F23" s="156"/>
      <c r="G23" s="156"/>
      <c r="H23" s="156"/>
      <c r="I23" s="156"/>
      <c r="J23" s="156"/>
      <c r="K23" s="156"/>
      <c r="L23" s="156"/>
      <c r="M23" s="156"/>
      <c r="N23" s="156"/>
      <c r="O23" s="156"/>
      <c r="P23" s="156"/>
      <c r="Q23" s="156"/>
      <c r="R23" s="156"/>
      <c r="S23" s="156"/>
      <c r="T23" s="156"/>
      <c r="U23" s="156"/>
      <c r="V23" s="156"/>
      <c r="W23" s="156"/>
      <c r="X23" s="156"/>
      <c r="Y23" s="156"/>
      <c r="Z23" s="156"/>
      <c r="AA23" s="156"/>
      <c r="AB23" s="156"/>
      <c r="AC23" s="156"/>
      <c r="AD23" s="156"/>
      <c r="AE23" s="156"/>
      <c r="AF23" s="157"/>
    </row>
    <row r="24" spans="2:32" x14ac:dyDescent="0.35">
      <c r="B24" s="164"/>
      <c r="C24" s="165"/>
      <c r="D24" s="165"/>
      <c r="E24" s="165"/>
      <c r="F24" s="165"/>
      <c r="G24" s="165"/>
      <c r="H24" s="165"/>
      <c r="I24" s="165"/>
      <c r="J24" s="165"/>
      <c r="K24" s="165"/>
      <c r="L24" s="165"/>
      <c r="M24" s="165"/>
      <c r="N24" s="165"/>
      <c r="O24" s="165"/>
      <c r="P24" s="165"/>
      <c r="Q24" s="165"/>
      <c r="R24" s="165"/>
      <c r="S24" s="165"/>
      <c r="T24" s="165"/>
      <c r="U24" s="165"/>
      <c r="V24" s="165"/>
      <c r="W24" s="165"/>
      <c r="X24" s="165"/>
      <c r="Y24" s="165"/>
      <c r="Z24" s="165"/>
      <c r="AA24" s="165"/>
      <c r="AB24" s="165"/>
      <c r="AC24" s="165"/>
      <c r="AD24" s="165"/>
      <c r="AE24" s="165"/>
      <c r="AF24" s="166"/>
    </row>
    <row r="25" spans="2:32" ht="22.5" customHeight="1" x14ac:dyDescent="0.35">
      <c r="B25" s="141" t="s">
        <v>10</v>
      </c>
      <c r="C25" s="147" t="s">
        <v>11</v>
      </c>
      <c r="D25" s="147"/>
      <c r="E25" s="147"/>
      <c r="F25" s="147"/>
      <c r="G25" s="147"/>
      <c r="H25" s="147"/>
      <c r="I25" s="147"/>
      <c r="J25" s="147"/>
      <c r="K25" s="147"/>
      <c r="L25" s="147"/>
      <c r="M25" s="147"/>
      <c r="N25" s="147"/>
      <c r="O25" s="147"/>
      <c r="P25" s="147"/>
      <c r="Q25" s="147"/>
      <c r="R25" s="147"/>
      <c r="S25" s="147"/>
      <c r="T25" s="147"/>
      <c r="U25" s="147"/>
      <c r="V25" s="147"/>
      <c r="W25" s="147"/>
      <c r="X25" s="147"/>
      <c r="Y25" s="147"/>
      <c r="Z25" s="147"/>
      <c r="AA25" s="147"/>
      <c r="AB25" s="147"/>
      <c r="AC25" s="147"/>
      <c r="AD25" s="147"/>
      <c r="AE25" s="147"/>
      <c r="AF25" s="148"/>
    </row>
    <row r="26" spans="2:32" x14ac:dyDescent="0.35">
      <c r="B26" s="142"/>
      <c r="C26" s="149"/>
      <c r="D26" s="149"/>
      <c r="E26" s="149"/>
      <c r="F26" s="149"/>
      <c r="G26" s="149"/>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50"/>
    </row>
    <row r="27" spans="2:32" ht="21" customHeight="1" x14ac:dyDescent="0.35">
      <c r="B27" s="167"/>
      <c r="C27" s="168"/>
      <c r="D27" s="168"/>
      <c r="E27" s="168"/>
      <c r="F27" s="168"/>
      <c r="G27" s="168"/>
      <c r="H27" s="168"/>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9"/>
    </row>
    <row r="28" spans="2:32" x14ac:dyDescent="0.35">
      <c r="B28" s="141" t="s">
        <v>12</v>
      </c>
      <c r="C28" s="147" t="s">
        <v>13</v>
      </c>
      <c r="D28" s="147"/>
      <c r="E28" s="147"/>
      <c r="F28" s="147"/>
      <c r="G28" s="147"/>
      <c r="H28" s="147"/>
      <c r="I28" s="147"/>
      <c r="J28" s="147"/>
      <c r="K28" s="147"/>
      <c r="L28" s="147"/>
      <c r="M28" s="147"/>
      <c r="N28" s="147"/>
      <c r="O28" s="147"/>
      <c r="P28" s="147"/>
      <c r="Q28" s="147"/>
      <c r="R28" s="147"/>
      <c r="S28" s="147"/>
      <c r="T28" s="147"/>
      <c r="U28" s="147"/>
      <c r="V28" s="147"/>
      <c r="W28" s="147"/>
      <c r="X28" s="147"/>
      <c r="Y28" s="147"/>
      <c r="Z28" s="147"/>
      <c r="AA28" s="147"/>
      <c r="AB28" s="147"/>
      <c r="AC28" s="147"/>
      <c r="AD28" s="147"/>
      <c r="AE28" s="147"/>
      <c r="AF28" s="148"/>
    </row>
    <row r="29" spans="2:32" x14ac:dyDescent="0.35">
      <c r="B29" s="142"/>
      <c r="C29" s="149"/>
      <c r="D29" s="149"/>
      <c r="E29" s="149"/>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50"/>
    </row>
    <row r="30" spans="2:32" x14ac:dyDescent="0.35">
      <c r="B30" s="167"/>
      <c r="C30" s="168"/>
      <c r="D30" s="168"/>
      <c r="E30" s="168"/>
      <c r="F30" s="168"/>
      <c r="G30" s="168"/>
      <c r="H30" s="168"/>
      <c r="I30" s="168"/>
      <c r="J30" s="168"/>
      <c r="K30" s="168"/>
      <c r="L30" s="168"/>
      <c r="M30" s="168"/>
      <c r="N30" s="168"/>
      <c r="O30" s="168"/>
      <c r="P30" s="168"/>
      <c r="Q30" s="168"/>
      <c r="R30" s="168"/>
      <c r="S30" s="168"/>
      <c r="T30" s="168"/>
      <c r="U30" s="168"/>
      <c r="V30" s="168"/>
      <c r="W30" s="168"/>
      <c r="X30" s="168"/>
      <c r="Y30" s="168"/>
      <c r="Z30" s="168"/>
      <c r="AA30" s="168"/>
      <c r="AB30" s="168"/>
      <c r="AC30" s="168"/>
      <c r="AD30" s="168"/>
      <c r="AE30" s="168"/>
      <c r="AF30" s="169"/>
    </row>
    <row r="31" spans="2:32" x14ac:dyDescent="0.35">
      <c r="B31" s="141" t="s">
        <v>14</v>
      </c>
      <c r="C31" s="151" t="s">
        <v>15</v>
      </c>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2"/>
    </row>
    <row r="32" spans="2:32" ht="16" thickBot="1" x14ac:dyDescent="0.4">
      <c r="B32" s="143"/>
      <c r="C32" s="153"/>
      <c r="D32" s="153"/>
      <c r="E32" s="153"/>
      <c r="F32" s="153"/>
      <c r="G32" s="153"/>
      <c r="H32" s="153"/>
      <c r="I32" s="153"/>
      <c r="J32" s="153"/>
      <c r="K32" s="153"/>
      <c r="L32" s="153"/>
      <c r="M32" s="153"/>
      <c r="N32" s="153"/>
      <c r="O32" s="153"/>
      <c r="P32" s="153"/>
      <c r="Q32" s="153"/>
      <c r="R32" s="153"/>
      <c r="S32" s="153"/>
      <c r="T32" s="153"/>
      <c r="U32" s="153"/>
      <c r="V32" s="153"/>
      <c r="W32" s="153"/>
      <c r="X32" s="153"/>
      <c r="Y32" s="153"/>
      <c r="Z32" s="153"/>
      <c r="AA32" s="153"/>
      <c r="AB32" s="153"/>
      <c r="AC32" s="153"/>
      <c r="AD32" s="153"/>
      <c r="AE32" s="153"/>
      <c r="AF32" s="154"/>
    </row>
    <row r="33" spans="2:32" x14ac:dyDescent="0.35">
      <c r="B33" s="228" t="s">
        <v>16</v>
      </c>
      <c r="C33" s="229"/>
      <c r="D33" s="229"/>
      <c r="E33" s="229"/>
      <c r="F33" s="229"/>
      <c r="G33" s="229"/>
      <c r="H33" s="229"/>
      <c r="I33" s="229"/>
      <c r="J33" s="229"/>
      <c r="K33" s="229"/>
      <c r="L33" s="229"/>
      <c r="M33" s="229"/>
      <c r="N33" s="229"/>
      <c r="O33" s="229"/>
      <c r="P33" s="229"/>
      <c r="Q33" s="229"/>
      <c r="R33" s="229"/>
      <c r="S33" s="229"/>
      <c r="T33" s="229"/>
      <c r="U33" s="229"/>
      <c r="V33" s="229"/>
      <c r="W33" s="229"/>
      <c r="X33" s="229"/>
      <c r="Y33" s="229"/>
      <c r="Z33" s="229"/>
      <c r="AA33" s="229"/>
      <c r="AB33" s="229"/>
      <c r="AC33" s="229"/>
      <c r="AD33" s="229"/>
      <c r="AE33" s="229"/>
      <c r="AF33" s="230"/>
    </row>
    <row r="34" spans="2:32" ht="16" thickBot="1" x14ac:dyDescent="0.4">
      <c r="B34" s="231"/>
      <c r="C34" s="232"/>
      <c r="D34" s="232"/>
      <c r="E34" s="232"/>
      <c r="F34" s="232"/>
      <c r="G34" s="232"/>
      <c r="H34" s="232"/>
      <c r="I34" s="232"/>
      <c r="J34" s="232"/>
      <c r="K34" s="232"/>
      <c r="L34" s="232"/>
      <c r="M34" s="232"/>
      <c r="N34" s="232"/>
      <c r="O34" s="232"/>
      <c r="P34" s="232"/>
      <c r="Q34" s="232"/>
      <c r="R34" s="232"/>
      <c r="S34" s="232"/>
      <c r="T34" s="232"/>
      <c r="U34" s="232"/>
      <c r="V34" s="232"/>
      <c r="W34" s="232"/>
      <c r="X34" s="232"/>
      <c r="Y34" s="232"/>
      <c r="Z34" s="232"/>
      <c r="AA34" s="232"/>
      <c r="AB34" s="232"/>
      <c r="AC34" s="232"/>
      <c r="AD34" s="232"/>
      <c r="AE34" s="232"/>
      <c r="AF34" s="233"/>
    </row>
    <row r="35" spans="2:32" ht="16" thickBot="1" x14ac:dyDescent="0.4">
      <c r="B35" s="144" t="s">
        <v>7</v>
      </c>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5"/>
      <c r="AC35" s="145"/>
      <c r="AD35" s="145"/>
      <c r="AE35" s="145"/>
      <c r="AF35" s="146"/>
    </row>
    <row r="36" spans="2:32" ht="18" thickBot="1" x14ac:dyDescent="0.4">
      <c r="B36" s="219" t="s">
        <v>17</v>
      </c>
      <c r="C36" s="220"/>
      <c r="D36" s="220"/>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1"/>
    </row>
    <row r="37" spans="2:32" x14ac:dyDescent="0.35">
      <c r="B37" s="213"/>
      <c r="C37" s="214"/>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5"/>
    </row>
    <row r="38" spans="2:32" ht="21" customHeight="1" x14ac:dyDescent="0.35">
      <c r="B38" s="141" t="s">
        <v>10</v>
      </c>
      <c r="C38" s="147" t="s">
        <v>18</v>
      </c>
      <c r="D38" s="147"/>
      <c r="E38" s="147"/>
      <c r="F38" s="147"/>
      <c r="G38" s="147"/>
      <c r="H38" s="147"/>
      <c r="I38" s="147"/>
      <c r="J38" s="147"/>
      <c r="K38" s="147"/>
      <c r="L38" s="147"/>
      <c r="M38" s="147"/>
      <c r="N38" s="147"/>
      <c r="O38" s="147"/>
      <c r="P38" s="147"/>
      <c r="Q38" s="147"/>
      <c r="R38" s="147"/>
      <c r="S38" s="147"/>
      <c r="T38" s="147"/>
      <c r="U38" s="147"/>
      <c r="V38" s="147"/>
      <c r="W38" s="147"/>
      <c r="X38" s="147"/>
      <c r="Y38" s="147"/>
      <c r="Z38" s="147"/>
      <c r="AA38" s="147"/>
      <c r="AB38" s="147"/>
      <c r="AC38" s="147"/>
      <c r="AD38" s="147"/>
      <c r="AE38" s="147"/>
      <c r="AF38" s="148"/>
    </row>
    <row r="39" spans="2:32" x14ac:dyDescent="0.35">
      <c r="B39" s="142"/>
      <c r="C39" s="149"/>
      <c r="D39" s="149"/>
      <c r="E39" s="149"/>
      <c r="F39" s="149"/>
      <c r="G39" s="149"/>
      <c r="H39" s="149"/>
      <c r="I39" s="149"/>
      <c r="J39" s="149"/>
      <c r="K39" s="149"/>
      <c r="L39" s="149"/>
      <c r="M39" s="149"/>
      <c r="N39" s="149"/>
      <c r="O39" s="149"/>
      <c r="P39" s="149"/>
      <c r="Q39" s="149"/>
      <c r="R39" s="149"/>
      <c r="S39" s="149"/>
      <c r="T39" s="149"/>
      <c r="U39" s="149"/>
      <c r="V39" s="149"/>
      <c r="W39" s="149"/>
      <c r="X39" s="149"/>
      <c r="Y39" s="149"/>
      <c r="Z39" s="149"/>
      <c r="AA39" s="149"/>
      <c r="AB39" s="149"/>
      <c r="AC39" s="149"/>
      <c r="AD39" s="149"/>
      <c r="AE39" s="149"/>
      <c r="AF39" s="150"/>
    </row>
    <row r="40" spans="2:32" x14ac:dyDescent="0.35">
      <c r="B40" s="128"/>
      <c r="C40" s="129"/>
      <c r="D40" s="129"/>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30"/>
    </row>
    <row r="41" spans="2:32" x14ac:dyDescent="0.35">
      <c r="B41" s="141" t="s">
        <v>12</v>
      </c>
      <c r="C41" s="122" t="s">
        <v>19</v>
      </c>
      <c r="D41" s="123"/>
      <c r="E41" s="123"/>
      <c r="F41" s="123"/>
      <c r="G41" s="123"/>
      <c r="H41" s="123"/>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4"/>
    </row>
    <row r="42" spans="2:32" x14ac:dyDescent="0.35">
      <c r="B42" s="142"/>
      <c r="C42" s="201"/>
      <c r="D42" s="202"/>
      <c r="E42" s="202"/>
      <c r="F42" s="202"/>
      <c r="G42" s="202"/>
      <c r="H42" s="202"/>
      <c r="I42" s="202"/>
      <c r="J42" s="202"/>
      <c r="K42" s="202"/>
      <c r="L42" s="202"/>
      <c r="M42" s="202"/>
      <c r="N42" s="202"/>
      <c r="O42" s="202"/>
      <c r="P42" s="202"/>
      <c r="Q42" s="202"/>
      <c r="R42" s="202"/>
      <c r="S42" s="202"/>
      <c r="T42" s="202"/>
      <c r="U42" s="202"/>
      <c r="V42" s="202"/>
      <c r="W42" s="202"/>
      <c r="X42" s="202"/>
      <c r="Y42" s="202"/>
      <c r="Z42" s="202"/>
      <c r="AA42" s="202"/>
      <c r="AB42" s="202"/>
      <c r="AC42" s="202"/>
      <c r="AD42" s="202"/>
      <c r="AE42" s="202"/>
      <c r="AF42" s="203"/>
    </row>
    <row r="43" spans="2:32" x14ac:dyDescent="0.35">
      <c r="B43" s="204"/>
      <c r="C43" s="205"/>
      <c r="D43" s="205"/>
      <c r="E43" s="205"/>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6"/>
    </row>
    <row r="44" spans="2:32" ht="16.5" customHeight="1" x14ac:dyDescent="0.35">
      <c r="B44" s="141" t="s">
        <v>14</v>
      </c>
      <c r="C44" s="122" t="s">
        <v>20</v>
      </c>
      <c r="D44" s="123"/>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4"/>
    </row>
    <row r="45" spans="2:32" ht="16" thickBot="1" x14ac:dyDescent="0.4">
      <c r="B45" s="143"/>
      <c r="C45" s="125"/>
      <c r="D45" s="126"/>
      <c r="E45" s="126"/>
      <c r="F45" s="126"/>
      <c r="G45" s="126"/>
      <c r="H45" s="126"/>
      <c r="I45" s="126"/>
      <c r="J45" s="126"/>
      <c r="K45" s="126"/>
      <c r="L45" s="126"/>
      <c r="M45" s="126"/>
      <c r="N45" s="126"/>
      <c r="O45" s="126"/>
      <c r="P45" s="126"/>
      <c r="Q45" s="126"/>
      <c r="R45" s="126"/>
      <c r="S45" s="126"/>
      <c r="T45" s="126"/>
      <c r="U45" s="126"/>
      <c r="V45" s="126"/>
      <c r="W45" s="126"/>
      <c r="X45" s="126"/>
      <c r="Y45" s="126"/>
      <c r="Z45" s="126"/>
      <c r="AA45" s="126"/>
      <c r="AB45" s="126"/>
      <c r="AC45" s="126"/>
      <c r="AD45" s="126"/>
      <c r="AE45" s="126"/>
      <c r="AF45" s="127"/>
    </row>
    <row r="46" spans="2:32" ht="16" thickBot="1" x14ac:dyDescent="0.4">
      <c r="B46" s="210" t="s">
        <v>7</v>
      </c>
      <c r="C46" s="211"/>
      <c r="D46" s="211"/>
      <c r="E46" s="211"/>
      <c r="F46" s="211"/>
      <c r="G46" s="211"/>
      <c r="H46" s="211"/>
      <c r="I46" s="211"/>
      <c r="J46" s="211"/>
      <c r="K46" s="211"/>
      <c r="L46" s="211"/>
      <c r="M46" s="211"/>
      <c r="N46" s="211"/>
      <c r="O46" s="211"/>
      <c r="P46" s="211"/>
      <c r="Q46" s="211"/>
      <c r="R46" s="211"/>
      <c r="S46" s="211"/>
      <c r="T46" s="211"/>
      <c r="U46" s="211"/>
      <c r="V46" s="211"/>
      <c r="W46" s="211"/>
      <c r="X46" s="211"/>
      <c r="Y46" s="211"/>
      <c r="Z46" s="211"/>
      <c r="AA46" s="211"/>
      <c r="AB46" s="211"/>
      <c r="AC46" s="211"/>
      <c r="AD46" s="211"/>
      <c r="AE46" s="211"/>
      <c r="AF46" s="212"/>
    </row>
    <row r="47" spans="2:32" ht="18" thickBot="1" x14ac:dyDescent="0.4">
      <c r="B47" s="219" t="s">
        <v>21</v>
      </c>
      <c r="C47" s="220"/>
      <c r="D47" s="220"/>
      <c r="E47" s="220"/>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1"/>
    </row>
    <row r="48" spans="2:32" x14ac:dyDescent="0.35">
      <c r="B48" s="99"/>
      <c r="C48" s="97"/>
      <c r="D48" s="97"/>
      <c r="E48" s="97"/>
      <c r="F48" s="97"/>
      <c r="G48" s="97"/>
      <c r="H48" s="97"/>
      <c r="I48" s="97"/>
      <c r="J48" s="97"/>
      <c r="K48" s="97"/>
      <c r="L48" s="97"/>
      <c r="M48" s="97"/>
      <c r="N48" s="97"/>
      <c r="O48" s="97"/>
      <c r="P48" s="97"/>
      <c r="Q48" s="97"/>
      <c r="R48" s="97"/>
      <c r="S48" s="97"/>
      <c r="T48" s="97"/>
      <c r="U48" s="97"/>
      <c r="V48" s="97"/>
      <c r="W48" s="97"/>
      <c r="X48" s="97"/>
      <c r="Y48" s="97"/>
      <c r="Z48" s="97"/>
      <c r="AA48" s="97"/>
      <c r="AB48" s="97"/>
      <c r="AC48" s="97"/>
      <c r="AD48" s="97"/>
      <c r="AE48" s="97"/>
      <c r="AF48" s="100"/>
    </row>
    <row r="49" spans="2:32" x14ac:dyDescent="0.35">
      <c r="B49" s="207" t="s">
        <v>10</v>
      </c>
      <c r="C49" s="122" t="s">
        <v>22</v>
      </c>
      <c r="D49" s="123"/>
      <c r="E49" s="123"/>
      <c r="F49" s="123"/>
      <c r="G49" s="123"/>
      <c r="H49" s="12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4"/>
    </row>
    <row r="50" spans="2:32" x14ac:dyDescent="0.35">
      <c r="B50" s="208"/>
      <c r="C50" s="201"/>
      <c r="D50" s="202"/>
      <c r="E50" s="202"/>
      <c r="F50" s="202"/>
      <c r="G50" s="202"/>
      <c r="H50" s="202"/>
      <c r="I50" s="202"/>
      <c r="J50" s="202"/>
      <c r="K50" s="202"/>
      <c r="L50" s="202"/>
      <c r="M50" s="202"/>
      <c r="N50" s="202"/>
      <c r="O50" s="202"/>
      <c r="P50" s="202"/>
      <c r="Q50" s="202"/>
      <c r="R50" s="202"/>
      <c r="S50" s="202"/>
      <c r="T50" s="202"/>
      <c r="U50" s="202"/>
      <c r="V50" s="202"/>
      <c r="W50" s="202"/>
      <c r="X50" s="202"/>
      <c r="Y50" s="202"/>
      <c r="Z50" s="202"/>
      <c r="AA50" s="202"/>
      <c r="AB50" s="202"/>
      <c r="AC50" s="202"/>
      <c r="AD50" s="202"/>
      <c r="AE50" s="202"/>
      <c r="AF50" s="203"/>
    </row>
    <row r="51" spans="2:32" x14ac:dyDescent="0.35">
      <c r="B51" s="99"/>
      <c r="C51" s="97"/>
      <c r="D51" s="97"/>
      <c r="E51" s="97"/>
      <c r="F51" s="97"/>
      <c r="G51" s="97"/>
      <c r="H51" s="97"/>
      <c r="I51" s="97"/>
      <c r="J51" s="97"/>
      <c r="K51" s="97"/>
      <c r="L51" s="97"/>
      <c r="M51" s="97"/>
      <c r="N51" s="97"/>
      <c r="O51" s="97"/>
      <c r="P51" s="97"/>
      <c r="Q51" s="97"/>
      <c r="R51" s="97"/>
      <c r="S51" s="97"/>
      <c r="T51" s="97"/>
      <c r="U51" s="97"/>
      <c r="V51" s="97"/>
      <c r="W51" s="97"/>
      <c r="X51" s="97"/>
      <c r="Y51" s="97"/>
      <c r="Z51" s="97"/>
      <c r="AA51" s="97"/>
      <c r="AB51" s="97"/>
      <c r="AC51" s="97"/>
      <c r="AD51" s="97"/>
      <c r="AE51" s="97"/>
      <c r="AF51" s="100"/>
    </row>
    <row r="52" spans="2:32" x14ac:dyDescent="0.35">
      <c r="B52" s="207" t="s">
        <v>12</v>
      </c>
      <c r="C52" s="122" t="s">
        <v>23</v>
      </c>
      <c r="D52" s="123"/>
      <c r="E52" s="123"/>
      <c r="F52" s="123"/>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4"/>
    </row>
    <row r="53" spans="2:32" x14ac:dyDescent="0.35">
      <c r="B53" s="208"/>
      <c r="C53" s="201"/>
      <c r="D53" s="202"/>
      <c r="E53" s="202"/>
      <c r="F53" s="202"/>
      <c r="G53" s="202"/>
      <c r="H53" s="202"/>
      <c r="I53" s="202"/>
      <c r="J53" s="202"/>
      <c r="K53" s="202"/>
      <c r="L53" s="202"/>
      <c r="M53" s="202"/>
      <c r="N53" s="202"/>
      <c r="O53" s="202"/>
      <c r="P53" s="202"/>
      <c r="Q53" s="202"/>
      <c r="R53" s="202"/>
      <c r="S53" s="202"/>
      <c r="T53" s="202"/>
      <c r="U53" s="202"/>
      <c r="V53" s="202"/>
      <c r="W53" s="202"/>
      <c r="X53" s="202"/>
      <c r="Y53" s="202"/>
      <c r="Z53" s="202"/>
      <c r="AA53" s="202"/>
      <c r="AB53" s="202"/>
      <c r="AC53" s="202"/>
      <c r="AD53" s="202"/>
      <c r="AE53" s="202"/>
      <c r="AF53" s="203"/>
    </row>
    <row r="54" spans="2:32" x14ac:dyDescent="0.35">
      <c r="B54" s="204"/>
      <c r="C54" s="205"/>
      <c r="D54" s="205"/>
      <c r="E54" s="205"/>
      <c r="F54" s="205"/>
      <c r="G54" s="205"/>
      <c r="H54" s="205"/>
      <c r="I54" s="205"/>
      <c r="J54" s="205"/>
      <c r="K54" s="205"/>
      <c r="L54" s="205"/>
      <c r="M54" s="205"/>
      <c r="N54" s="205"/>
      <c r="O54" s="205"/>
      <c r="P54" s="205"/>
      <c r="Q54" s="205"/>
      <c r="R54" s="205"/>
      <c r="S54" s="205"/>
      <c r="T54" s="205"/>
      <c r="U54" s="205"/>
      <c r="V54" s="205"/>
      <c r="W54" s="205"/>
      <c r="X54" s="205"/>
      <c r="Y54" s="205"/>
      <c r="Z54" s="205"/>
      <c r="AA54" s="205"/>
      <c r="AB54" s="205"/>
      <c r="AC54" s="205"/>
      <c r="AD54" s="205"/>
      <c r="AE54" s="205"/>
      <c r="AF54" s="206"/>
    </row>
    <row r="55" spans="2:32" x14ac:dyDescent="0.35">
      <c r="B55" s="207" t="s">
        <v>14</v>
      </c>
      <c r="C55" s="122" t="s">
        <v>24</v>
      </c>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4"/>
    </row>
    <row r="56" spans="2:32" x14ac:dyDescent="0.35">
      <c r="B56" s="208"/>
      <c r="C56" s="201"/>
      <c r="D56" s="202"/>
      <c r="E56" s="202"/>
      <c r="F56" s="202"/>
      <c r="G56" s="202"/>
      <c r="H56" s="202"/>
      <c r="I56" s="202"/>
      <c r="J56" s="202"/>
      <c r="K56" s="202"/>
      <c r="L56" s="202"/>
      <c r="M56" s="202"/>
      <c r="N56" s="202"/>
      <c r="O56" s="202"/>
      <c r="P56" s="202"/>
      <c r="Q56" s="202"/>
      <c r="R56" s="202"/>
      <c r="S56" s="202"/>
      <c r="T56" s="202"/>
      <c r="U56" s="202"/>
      <c r="V56" s="202"/>
      <c r="W56" s="202"/>
      <c r="X56" s="202"/>
      <c r="Y56" s="202"/>
      <c r="Z56" s="202"/>
      <c r="AA56" s="202"/>
      <c r="AB56" s="202"/>
      <c r="AC56" s="202"/>
      <c r="AD56" s="202"/>
      <c r="AE56" s="202"/>
      <c r="AF56" s="203"/>
    </row>
    <row r="57" spans="2:32" x14ac:dyDescent="0.35">
      <c r="B57" s="99"/>
      <c r="C57" s="98"/>
      <c r="D57" s="98"/>
      <c r="E57" s="98"/>
      <c r="F57" s="98"/>
      <c r="G57" s="98"/>
      <c r="H57" s="98"/>
      <c r="I57" s="98"/>
      <c r="J57" s="98"/>
      <c r="K57" s="98"/>
      <c r="L57" s="98"/>
      <c r="M57" s="98"/>
      <c r="N57" s="98"/>
      <c r="O57" s="98"/>
      <c r="P57" s="98"/>
      <c r="Q57" s="98"/>
      <c r="R57" s="98"/>
      <c r="S57" s="98"/>
      <c r="T57" s="98"/>
      <c r="U57" s="98"/>
      <c r="V57" s="98"/>
      <c r="W57" s="98"/>
      <c r="X57" s="98"/>
      <c r="Y57" s="98"/>
      <c r="Z57" s="98"/>
      <c r="AA57" s="98"/>
      <c r="AB57" s="97"/>
      <c r="AC57" s="97"/>
      <c r="AD57" s="97"/>
      <c r="AE57" s="97"/>
      <c r="AF57" s="100"/>
    </row>
    <row r="58" spans="2:32" x14ac:dyDescent="0.35">
      <c r="B58" s="207" t="s">
        <v>25</v>
      </c>
      <c r="C58" s="122" t="s">
        <v>26</v>
      </c>
      <c r="D58" s="123"/>
      <c r="E58" s="123"/>
      <c r="F58" s="123"/>
      <c r="G58" s="123"/>
      <c r="H58" s="123"/>
      <c r="I58" s="123"/>
      <c r="J58" s="123"/>
      <c r="K58" s="123"/>
      <c r="L58" s="123"/>
      <c r="M58" s="123"/>
      <c r="N58" s="123"/>
      <c r="O58" s="123"/>
      <c r="P58" s="123"/>
      <c r="Q58" s="123"/>
      <c r="R58" s="123"/>
      <c r="S58" s="123"/>
      <c r="T58" s="123"/>
      <c r="U58" s="123"/>
      <c r="V58" s="123"/>
      <c r="W58" s="123"/>
      <c r="X58" s="123"/>
      <c r="Y58" s="123"/>
      <c r="Z58" s="123"/>
      <c r="AA58" s="123"/>
      <c r="AB58" s="123"/>
      <c r="AC58" s="123"/>
      <c r="AD58" s="123"/>
      <c r="AE58" s="123"/>
      <c r="AF58" s="124"/>
    </row>
    <row r="59" spans="2:32" x14ac:dyDescent="0.35">
      <c r="B59" s="208"/>
      <c r="C59" s="201"/>
      <c r="D59" s="202"/>
      <c r="E59" s="202"/>
      <c r="F59" s="202"/>
      <c r="G59" s="202"/>
      <c r="H59" s="202"/>
      <c r="I59" s="202"/>
      <c r="J59" s="202"/>
      <c r="K59" s="202"/>
      <c r="L59" s="202"/>
      <c r="M59" s="202"/>
      <c r="N59" s="202"/>
      <c r="O59" s="202"/>
      <c r="P59" s="202"/>
      <c r="Q59" s="202"/>
      <c r="R59" s="202"/>
      <c r="S59" s="202"/>
      <c r="T59" s="202"/>
      <c r="U59" s="202"/>
      <c r="V59" s="202"/>
      <c r="W59" s="202"/>
      <c r="X59" s="202"/>
      <c r="Y59" s="202"/>
      <c r="Z59" s="202"/>
      <c r="AA59" s="202"/>
      <c r="AB59" s="202"/>
      <c r="AC59" s="202"/>
      <c r="AD59" s="202"/>
      <c r="AE59" s="202"/>
      <c r="AF59" s="203"/>
    </row>
    <row r="60" spans="2:32" x14ac:dyDescent="0.35">
      <c r="B60" s="99"/>
      <c r="C60" s="98"/>
      <c r="D60" s="98"/>
      <c r="E60" s="98"/>
      <c r="F60" s="98"/>
      <c r="G60" s="98"/>
      <c r="H60" s="98"/>
      <c r="I60" s="98"/>
      <c r="J60" s="98"/>
      <c r="K60" s="98"/>
      <c r="L60" s="98"/>
      <c r="M60" s="98"/>
      <c r="N60" s="98"/>
      <c r="O60" s="98"/>
      <c r="P60" s="98"/>
      <c r="Q60" s="98"/>
      <c r="R60" s="98"/>
      <c r="S60" s="98"/>
      <c r="T60" s="98"/>
      <c r="U60" s="98"/>
      <c r="V60" s="98"/>
      <c r="W60" s="98"/>
      <c r="X60" s="98"/>
      <c r="Y60" s="98"/>
      <c r="Z60" s="98"/>
      <c r="AA60" s="98"/>
      <c r="AB60" s="97"/>
      <c r="AC60" s="97"/>
      <c r="AD60" s="97"/>
      <c r="AE60" s="97"/>
      <c r="AF60" s="100"/>
    </row>
    <row r="61" spans="2:32" x14ac:dyDescent="0.35">
      <c r="B61" s="207" t="s">
        <v>27</v>
      </c>
      <c r="C61" s="122" t="s">
        <v>28</v>
      </c>
      <c r="D61" s="123"/>
      <c r="E61" s="123"/>
      <c r="F61" s="123"/>
      <c r="G61" s="123"/>
      <c r="H61" s="123"/>
      <c r="I61" s="123"/>
      <c r="J61" s="123"/>
      <c r="K61" s="123"/>
      <c r="L61" s="123"/>
      <c r="M61" s="123"/>
      <c r="N61" s="123"/>
      <c r="O61" s="123"/>
      <c r="P61" s="123"/>
      <c r="Q61" s="123"/>
      <c r="R61" s="123"/>
      <c r="S61" s="123"/>
      <c r="T61" s="123"/>
      <c r="U61" s="123"/>
      <c r="V61" s="123"/>
      <c r="W61" s="123"/>
      <c r="X61" s="123"/>
      <c r="Y61" s="123"/>
      <c r="Z61" s="123"/>
      <c r="AA61" s="123"/>
      <c r="AB61" s="123"/>
      <c r="AC61" s="123"/>
      <c r="AD61" s="123"/>
      <c r="AE61" s="123"/>
      <c r="AF61" s="124"/>
    </row>
    <row r="62" spans="2:32" x14ac:dyDescent="0.35">
      <c r="B62" s="208"/>
      <c r="C62" s="201"/>
      <c r="D62" s="202"/>
      <c r="E62" s="202"/>
      <c r="F62" s="202"/>
      <c r="G62" s="202"/>
      <c r="H62" s="202"/>
      <c r="I62" s="202"/>
      <c r="J62" s="202"/>
      <c r="K62" s="202"/>
      <c r="L62" s="202"/>
      <c r="M62" s="202"/>
      <c r="N62" s="202"/>
      <c r="O62" s="202"/>
      <c r="P62" s="202"/>
      <c r="Q62" s="202"/>
      <c r="R62" s="202"/>
      <c r="S62" s="202"/>
      <c r="T62" s="202"/>
      <c r="U62" s="202"/>
      <c r="V62" s="202"/>
      <c r="W62" s="202"/>
      <c r="X62" s="202"/>
      <c r="Y62" s="202"/>
      <c r="Z62" s="202"/>
      <c r="AA62" s="202"/>
      <c r="AB62" s="202"/>
      <c r="AC62" s="202"/>
      <c r="AD62" s="202"/>
      <c r="AE62" s="202"/>
      <c r="AF62" s="203"/>
    </row>
    <row r="63" spans="2:32" x14ac:dyDescent="0.35">
      <c r="B63" s="99"/>
      <c r="C63" s="97"/>
      <c r="D63" s="97"/>
      <c r="E63" s="97"/>
      <c r="F63" s="97"/>
      <c r="G63" s="97"/>
      <c r="H63" s="97"/>
      <c r="I63" s="97"/>
      <c r="J63" s="97"/>
      <c r="K63" s="97"/>
      <c r="L63" s="97"/>
      <c r="M63" s="97"/>
      <c r="N63" s="97"/>
      <c r="O63" s="97"/>
      <c r="P63" s="97"/>
      <c r="Q63" s="97"/>
      <c r="R63" s="97"/>
      <c r="S63" s="97"/>
      <c r="T63" s="97"/>
      <c r="U63" s="97"/>
      <c r="V63" s="97"/>
      <c r="W63" s="97"/>
      <c r="X63" s="97"/>
      <c r="Y63" s="97"/>
      <c r="Z63" s="97"/>
      <c r="AA63" s="97"/>
      <c r="AB63" s="97"/>
      <c r="AC63" s="97"/>
      <c r="AD63" s="97"/>
      <c r="AE63" s="97"/>
      <c r="AF63" s="100"/>
    </row>
    <row r="64" spans="2:32" ht="16.5" customHeight="1" x14ac:dyDescent="0.35">
      <c r="B64" s="207" t="s">
        <v>29</v>
      </c>
      <c r="C64" s="122" t="s">
        <v>30</v>
      </c>
      <c r="D64" s="123"/>
      <c r="E64" s="123"/>
      <c r="F64" s="123"/>
      <c r="G64" s="123"/>
      <c r="H64" s="123"/>
      <c r="I64" s="123"/>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4"/>
    </row>
    <row r="65" spans="2:32" ht="18.75" customHeight="1" thickBot="1" x14ac:dyDescent="0.4">
      <c r="B65" s="209"/>
      <c r="C65" s="125"/>
      <c r="D65" s="126"/>
      <c r="E65" s="126"/>
      <c r="F65" s="126"/>
      <c r="G65" s="126"/>
      <c r="H65" s="126"/>
      <c r="I65" s="126"/>
      <c r="J65" s="126"/>
      <c r="K65" s="126"/>
      <c r="L65" s="126"/>
      <c r="M65" s="126"/>
      <c r="N65" s="126"/>
      <c r="O65" s="126"/>
      <c r="P65" s="126"/>
      <c r="Q65" s="126"/>
      <c r="R65" s="126"/>
      <c r="S65" s="126"/>
      <c r="T65" s="126"/>
      <c r="U65" s="126"/>
      <c r="V65" s="126"/>
      <c r="W65" s="126"/>
      <c r="X65" s="126"/>
      <c r="Y65" s="126"/>
      <c r="Z65" s="126"/>
      <c r="AA65" s="126"/>
      <c r="AB65" s="126"/>
      <c r="AC65" s="126"/>
      <c r="AD65" s="126"/>
      <c r="AE65" s="126"/>
      <c r="AF65" s="127"/>
    </row>
    <row r="66" spans="2:32" ht="16" thickBot="1" x14ac:dyDescent="0.4">
      <c r="B66" s="210" t="s">
        <v>7</v>
      </c>
      <c r="C66" s="211"/>
      <c r="D66" s="211"/>
      <c r="E66" s="211"/>
      <c r="F66" s="211"/>
      <c r="G66" s="211"/>
      <c r="H66" s="211"/>
      <c r="I66" s="211"/>
      <c r="J66" s="211"/>
      <c r="K66" s="211"/>
      <c r="L66" s="211"/>
      <c r="M66" s="211"/>
      <c r="N66" s="211"/>
      <c r="O66" s="211"/>
      <c r="P66" s="211"/>
      <c r="Q66" s="211"/>
      <c r="R66" s="211"/>
      <c r="S66" s="211"/>
      <c r="T66" s="211"/>
      <c r="U66" s="211"/>
      <c r="V66" s="211"/>
      <c r="W66" s="211"/>
      <c r="X66" s="211"/>
      <c r="Y66" s="211"/>
      <c r="Z66" s="211"/>
      <c r="AA66" s="211"/>
      <c r="AB66" s="211"/>
      <c r="AC66" s="211"/>
      <c r="AD66" s="211"/>
      <c r="AE66" s="211"/>
      <c r="AF66" s="212"/>
    </row>
    <row r="67" spans="2:32" ht="16.5" customHeight="1" x14ac:dyDescent="0.35">
      <c r="B67" s="195" t="s">
        <v>31</v>
      </c>
      <c r="C67" s="196"/>
      <c r="D67" s="196"/>
      <c r="E67" s="196"/>
      <c r="F67" s="196"/>
      <c r="G67" s="196"/>
      <c r="H67" s="196"/>
      <c r="I67" s="196"/>
      <c r="J67" s="196"/>
      <c r="K67" s="196"/>
      <c r="L67" s="196"/>
      <c r="M67" s="196"/>
      <c r="N67" s="196"/>
      <c r="O67" s="196"/>
      <c r="P67" s="196"/>
      <c r="Q67" s="196"/>
      <c r="R67" s="196"/>
      <c r="S67" s="196"/>
      <c r="T67" s="196"/>
      <c r="U67" s="196"/>
      <c r="V67" s="196"/>
      <c r="W67" s="196"/>
      <c r="X67" s="196"/>
      <c r="Y67" s="196"/>
      <c r="Z67" s="196"/>
      <c r="AA67" s="196"/>
      <c r="AB67" s="196"/>
      <c r="AC67" s="196"/>
      <c r="AD67" s="196"/>
      <c r="AE67" s="196"/>
      <c r="AF67" s="197"/>
    </row>
    <row r="68" spans="2:32" ht="16" thickBot="1" x14ac:dyDescent="0.4">
      <c r="B68" s="198"/>
      <c r="C68" s="199"/>
      <c r="D68" s="199"/>
      <c r="E68" s="199"/>
      <c r="F68" s="199"/>
      <c r="G68" s="199"/>
      <c r="H68" s="199"/>
      <c r="I68" s="199"/>
      <c r="J68" s="199"/>
      <c r="K68" s="199"/>
      <c r="L68" s="199"/>
      <c r="M68" s="199"/>
      <c r="N68" s="199"/>
      <c r="O68" s="199"/>
      <c r="P68" s="199"/>
      <c r="Q68" s="199"/>
      <c r="R68" s="199"/>
      <c r="S68" s="199"/>
      <c r="T68" s="199"/>
      <c r="U68" s="199"/>
      <c r="V68" s="199"/>
      <c r="W68" s="199"/>
      <c r="X68" s="199"/>
      <c r="Y68" s="199"/>
      <c r="Z68" s="199"/>
      <c r="AA68" s="199"/>
      <c r="AB68" s="199"/>
      <c r="AC68" s="199"/>
      <c r="AD68" s="199"/>
      <c r="AE68" s="199"/>
      <c r="AF68" s="200"/>
    </row>
    <row r="69" spans="2:32" ht="17.5" x14ac:dyDescent="0.35">
      <c r="B69" s="249"/>
      <c r="C69" s="250"/>
      <c r="D69" s="250"/>
      <c r="E69" s="250"/>
      <c r="F69" s="250"/>
      <c r="G69" s="250"/>
      <c r="H69" s="250"/>
      <c r="I69" s="250"/>
      <c r="J69" s="250"/>
      <c r="K69" s="250"/>
      <c r="L69" s="250"/>
      <c r="M69" s="250"/>
      <c r="N69" s="250"/>
      <c r="O69" s="250"/>
      <c r="P69" s="250"/>
      <c r="Q69" s="250"/>
      <c r="R69" s="250"/>
      <c r="S69" s="250"/>
      <c r="T69" s="250"/>
      <c r="U69" s="250"/>
      <c r="V69" s="250"/>
      <c r="W69" s="250"/>
      <c r="X69" s="250"/>
      <c r="Y69" s="250"/>
      <c r="Z69" s="250"/>
      <c r="AA69" s="250"/>
      <c r="AB69" s="250"/>
      <c r="AC69" s="250"/>
      <c r="AD69" s="250"/>
      <c r="AE69" s="250"/>
      <c r="AF69" s="251"/>
    </row>
    <row r="70" spans="2:32" x14ac:dyDescent="0.35">
      <c r="B70" s="207" t="s">
        <v>10</v>
      </c>
      <c r="C70" s="122" t="s">
        <v>32</v>
      </c>
      <c r="D70" s="123"/>
      <c r="E70" s="123"/>
      <c r="F70" s="123"/>
      <c r="G70" s="123"/>
      <c r="H70" s="123"/>
      <c r="I70" s="123"/>
      <c r="J70" s="123"/>
      <c r="K70" s="123"/>
      <c r="L70" s="123"/>
      <c r="M70" s="123"/>
      <c r="N70" s="123"/>
      <c r="O70" s="123"/>
      <c r="P70" s="123"/>
      <c r="Q70" s="123"/>
      <c r="R70" s="123"/>
      <c r="S70" s="123"/>
      <c r="T70" s="123"/>
      <c r="U70" s="123"/>
      <c r="V70" s="123"/>
      <c r="W70" s="123"/>
      <c r="X70" s="123"/>
      <c r="Y70" s="123"/>
      <c r="Z70" s="123"/>
      <c r="AA70" s="123"/>
      <c r="AB70" s="123"/>
      <c r="AC70" s="123"/>
      <c r="AD70" s="123"/>
      <c r="AE70" s="123"/>
      <c r="AF70" s="124"/>
    </row>
    <row r="71" spans="2:32" x14ac:dyDescent="0.35">
      <c r="B71" s="208"/>
      <c r="C71" s="201"/>
      <c r="D71" s="202"/>
      <c r="E71" s="202"/>
      <c r="F71" s="202"/>
      <c r="G71" s="202"/>
      <c r="H71" s="202"/>
      <c r="I71" s="202"/>
      <c r="J71" s="202"/>
      <c r="K71" s="202"/>
      <c r="L71" s="202"/>
      <c r="M71" s="202"/>
      <c r="N71" s="202"/>
      <c r="O71" s="202"/>
      <c r="P71" s="202"/>
      <c r="Q71" s="202"/>
      <c r="R71" s="202"/>
      <c r="S71" s="202"/>
      <c r="T71" s="202"/>
      <c r="U71" s="202"/>
      <c r="V71" s="202"/>
      <c r="W71" s="202"/>
      <c r="X71" s="202"/>
      <c r="Y71" s="202"/>
      <c r="Z71" s="202"/>
      <c r="AA71" s="202"/>
      <c r="AB71" s="202"/>
      <c r="AC71" s="202"/>
      <c r="AD71" s="202"/>
      <c r="AE71" s="202"/>
      <c r="AF71" s="203"/>
    </row>
    <row r="72" spans="2:32" x14ac:dyDescent="0.35">
      <c r="B72" s="99"/>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100"/>
    </row>
    <row r="73" spans="2:32" x14ac:dyDescent="0.35">
      <c r="B73" s="207" t="s">
        <v>12</v>
      </c>
      <c r="C73" s="122" t="s">
        <v>33</v>
      </c>
      <c r="D73" s="123"/>
      <c r="E73" s="123"/>
      <c r="F73" s="123"/>
      <c r="G73" s="123"/>
      <c r="H73" s="123"/>
      <c r="I73" s="123"/>
      <c r="J73" s="123"/>
      <c r="K73" s="123"/>
      <c r="L73" s="123"/>
      <c r="M73" s="123"/>
      <c r="N73" s="123"/>
      <c r="O73" s="123"/>
      <c r="P73" s="123"/>
      <c r="Q73" s="123"/>
      <c r="R73" s="123"/>
      <c r="S73" s="123"/>
      <c r="T73" s="123"/>
      <c r="U73" s="123"/>
      <c r="V73" s="123"/>
      <c r="W73" s="123"/>
      <c r="X73" s="123"/>
      <c r="Y73" s="123"/>
      <c r="Z73" s="123"/>
      <c r="AA73" s="123"/>
      <c r="AB73" s="123"/>
      <c r="AC73" s="123"/>
      <c r="AD73" s="123"/>
      <c r="AE73" s="123"/>
      <c r="AF73" s="124"/>
    </row>
    <row r="74" spans="2:32" x14ac:dyDescent="0.35">
      <c r="B74" s="208"/>
      <c r="C74" s="201"/>
      <c r="D74" s="202"/>
      <c r="E74" s="202"/>
      <c r="F74" s="202"/>
      <c r="G74" s="202"/>
      <c r="H74" s="202"/>
      <c r="I74" s="202"/>
      <c r="J74" s="202"/>
      <c r="K74" s="202"/>
      <c r="L74" s="202"/>
      <c r="M74" s="202"/>
      <c r="N74" s="202"/>
      <c r="O74" s="202"/>
      <c r="P74" s="202"/>
      <c r="Q74" s="202"/>
      <c r="R74" s="202"/>
      <c r="S74" s="202"/>
      <c r="T74" s="202"/>
      <c r="U74" s="202"/>
      <c r="V74" s="202"/>
      <c r="W74" s="202"/>
      <c r="X74" s="202"/>
      <c r="Y74" s="202"/>
      <c r="Z74" s="202"/>
      <c r="AA74" s="202"/>
      <c r="AB74" s="202"/>
      <c r="AC74" s="202"/>
      <c r="AD74" s="202"/>
      <c r="AE74" s="202"/>
      <c r="AF74" s="203"/>
    </row>
    <row r="75" spans="2:32" x14ac:dyDescent="0.35">
      <c r="B75" s="99"/>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100"/>
    </row>
    <row r="76" spans="2:32" x14ac:dyDescent="0.35">
      <c r="B76" s="207" t="s">
        <v>14</v>
      </c>
      <c r="C76" s="222" t="s">
        <v>34</v>
      </c>
      <c r="D76" s="223"/>
      <c r="E76" s="223"/>
      <c r="F76" s="223"/>
      <c r="G76" s="223"/>
      <c r="H76" s="223"/>
      <c r="I76" s="223"/>
      <c r="J76" s="223"/>
      <c r="K76" s="223"/>
      <c r="L76" s="223"/>
      <c r="M76" s="223"/>
      <c r="N76" s="223"/>
      <c r="O76" s="223"/>
      <c r="P76" s="223"/>
      <c r="Q76" s="223"/>
      <c r="R76" s="223"/>
      <c r="S76" s="223"/>
      <c r="T76" s="223"/>
      <c r="U76" s="223"/>
      <c r="V76" s="223"/>
      <c r="W76" s="223"/>
      <c r="X76" s="223"/>
      <c r="Y76" s="223"/>
      <c r="Z76" s="223"/>
      <c r="AA76" s="223"/>
      <c r="AB76" s="223"/>
      <c r="AC76" s="223"/>
      <c r="AD76" s="223"/>
      <c r="AE76" s="223"/>
      <c r="AF76" s="224"/>
    </row>
    <row r="77" spans="2:32" x14ac:dyDescent="0.35">
      <c r="B77" s="208"/>
      <c r="C77" s="225"/>
      <c r="D77" s="226"/>
      <c r="E77" s="226"/>
      <c r="F77" s="226"/>
      <c r="G77" s="226"/>
      <c r="H77" s="226"/>
      <c r="I77" s="226"/>
      <c r="J77" s="226"/>
      <c r="K77" s="226"/>
      <c r="L77" s="226"/>
      <c r="M77" s="226"/>
      <c r="N77" s="226"/>
      <c r="O77" s="226"/>
      <c r="P77" s="226"/>
      <c r="Q77" s="226"/>
      <c r="R77" s="226"/>
      <c r="S77" s="226"/>
      <c r="T77" s="226"/>
      <c r="U77" s="226"/>
      <c r="V77" s="226"/>
      <c r="W77" s="226"/>
      <c r="X77" s="226"/>
      <c r="Y77" s="226"/>
      <c r="Z77" s="226"/>
      <c r="AA77" s="226"/>
      <c r="AB77" s="226"/>
      <c r="AC77" s="226"/>
      <c r="AD77" s="226"/>
      <c r="AE77" s="226"/>
      <c r="AF77" s="227"/>
    </row>
    <row r="78" spans="2:32" x14ac:dyDescent="0.35">
      <c r="B78" s="99"/>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100"/>
    </row>
    <row r="79" spans="2:32" x14ac:dyDescent="0.35">
      <c r="B79" s="207" t="s">
        <v>25</v>
      </c>
      <c r="C79" s="222" t="s">
        <v>35</v>
      </c>
      <c r="D79" s="223"/>
      <c r="E79" s="223"/>
      <c r="F79" s="223"/>
      <c r="G79" s="223"/>
      <c r="H79" s="223"/>
      <c r="I79" s="223"/>
      <c r="J79" s="223"/>
      <c r="K79" s="223"/>
      <c r="L79" s="223"/>
      <c r="M79" s="223"/>
      <c r="N79" s="223"/>
      <c r="O79" s="223"/>
      <c r="P79" s="223"/>
      <c r="Q79" s="223"/>
      <c r="R79" s="223"/>
      <c r="S79" s="223"/>
      <c r="T79" s="223"/>
      <c r="U79" s="223"/>
      <c r="V79" s="223"/>
      <c r="W79" s="223"/>
      <c r="X79" s="223"/>
      <c r="Y79" s="223"/>
      <c r="Z79" s="223"/>
      <c r="AA79" s="223"/>
      <c r="AB79" s="223"/>
      <c r="AC79" s="223"/>
      <c r="AD79" s="223"/>
      <c r="AE79" s="223"/>
      <c r="AF79" s="224"/>
    </row>
    <row r="80" spans="2:32" x14ac:dyDescent="0.35">
      <c r="B80" s="208"/>
      <c r="C80" s="225"/>
      <c r="D80" s="226"/>
      <c r="E80" s="226"/>
      <c r="F80" s="226"/>
      <c r="G80" s="226"/>
      <c r="H80" s="226"/>
      <c r="I80" s="226"/>
      <c r="J80" s="226"/>
      <c r="K80" s="226"/>
      <c r="L80" s="226"/>
      <c r="M80" s="226"/>
      <c r="N80" s="226"/>
      <c r="O80" s="226"/>
      <c r="P80" s="226"/>
      <c r="Q80" s="226"/>
      <c r="R80" s="226"/>
      <c r="S80" s="226"/>
      <c r="T80" s="226"/>
      <c r="U80" s="226"/>
      <c r="V80" s="226"/>
      <c r="W80" s="226"/>
      <c r="X80" s="226"/>
      <c r="Y80" s="226"/>
      <c r="Z80" s="226"/>
      <c r="AA80" s="226"/>
      <c r="AB80" s="226"/>
      <c r="AC80" s="226"/>
      <c r="AD80" s="226"/>
      <c r="AE80" s="226"/>
      <c r="AF80" s="227"/>
    </row>
    <row r="81" spans="2:32" x14ac:dyDescent="0.35">
      <c r="B81" s="99"/>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100"/>
    </row>
    <row r="82" spans="2:32" x14ac:dyDescent="0.35">
      <c r="B82" s="207" t="s">
        <v>27</v>
      </c>
      <c r="C82" s="222" t="s">
        <v>36</v>
      </c>
      <c r="D82" s="223"/>
      <c r="E82" s="223"/>
      <c r="F82" s="223"/>
      <c r="G82" s="223"/>
      <c r="H82" s="223"/>
      <c r="I82" s="223"/>
      <c r="J82" s="223"/>
      <c r="K82" s="223"/>
      <c r="L82" s="223"/>
      <c r="M82" s="223"/>
      <c r="N82" s="223"/>
      <c r="O82" s="223"/>
      <c r="P82" s="223"/>
      <c r="Q82" s="223"/>
      <c r="R82" s="223"/>
      <c r="S82" s="223"/>
      <c r="T82" s="223"/>
      <c r="U82" s="223"/>
      <c r="V82" s="223"/>
      <c r="W82" s="223"/>
      <c r="X82" s="223"/>
      <c r="Y82" s="223"/>
      <c r="Z82" s="223"/>
      <c r="AA82" s="223"/>
      <c r="AB82" s="223"/>
      <c r="AC82" s="223"/>
      <c r="AD82" s="223"/>
      <c r="AE82" s="223"/>
      <c r="AF82" s="224"/>
    </row>
    <row r="83" spans="2:32" x14ac:dyDescent="0.35">
      <c r="B83" s="208"/>
      <c r="C83" s="225"/>
      <c r="D83" s="226"/>
      <c r="E83" s="226"/>
      <c r="F83" s="226"/>
      <c r="G83" s="226"/>
      <c r="H83" s="226"/>
      <c r="I83" s="226"/>
      <c r="J83" s="226"/>
      <c r="K83" s="226"/>
      <c r="L83" s="226"/>
      <c r="M83" s="226"/>
      <c r="N83" s="226"/>
      <c r="O83" s="226"/>
      <c r="P83" s="226"/>
      <c r="Q83" s="226"/>
      <c r="R83" s="226"/>
      <c r="S83" s="226"/>
      <c r="T83" s="226"/>
      <c r="U83" s="226"/>
      <c r="V83" s="226"/>
      <c r="W83" s="226"/>
      <c r="X83" s="226"/>
      <c r="Y83" s="226"/>
      <c r="Z83" s="226"/>
      <c r="AA83" s="226"/>
      <c r="AB83" s="226"/>
      <c r="AC83" s="226"/>
      <c r="AD83" s="226"/>
      <c r="AE83" s="226"/>
      <c r="AF83" s="227"/>
    </row>
    <row r="84" spans="2:32" x14ac:dyDescent="0.35">
      <c r="B84" s="99"/>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100"/>
    </row>
    <row r="85" spans="2:32" x14ac:dyDescent="0.35">
      <c r="B85" s="207" t="s">
        <v>29</v>
      </c>
      <c r="C85" s="222" t="s">
        <v>37</v>
      </c>
      <c r="D85" s="223"/>
      <c r="E85" s="223"/>
      <c r="F85" s="223"/>
      <c r="G85" s="223"/>
      <c r="H85" s="223"/>
      <c r="I85" s="223"/>
      <c r="J85" s="223"/>
      <c r="K85" s="223"/>
      <c r="L85" s="223"/>
      <c r="M85" s="223"/>
      <c r="N85" s="223"/>
      <c r="O85" s="223"/>
      <c r="P85" s="223"/>
      <c r="Q85" s="223"/>
      <c r="R85" s="223"/>
      <c r="S85" s="223"/>
      <c r="T85" s="223"/>
      <c r="U85" s="223"/>
      <c r="V85" s="223"/>
      <c r="W85" s="223"/>
      <c r="X85" s="223"/>
      <c r="Y85" s="223"/>
      <c r="Z85" s="223"/>
      <c r="AA85" s="223"/>
      <c r="AB85" s="223"/>
      <c r="AC85" s="223"/>
      <c r="AD85" s="223"/>
      <c r="AE85" s="223"/>
      <c r="AF85" s="224"/>
    </row>
    <row r="86" spans="2:32" x14ac:dyDescent="0.35">
      <c r="B86" s="208"/>
      <c r="C86" s="225"/>
      <c r="D86" s="226"/>
      <c r="E86" s="226"/>
      <c r="F86" s="226"/>
      <c r="G86" s="226"/>
      <c r="H86" s="226"/>
      <c r="I86" s="226"/>
      <c r="J86" s="226"/>
      <c r="K86" s="226"/>
      <c r="L86" s="226"/>
      <c r="M86" s="226"/>
      <c r="N86" s="226"/>
      <c r="O86" s="226"/>
      <c r="P86" s="226"/>
      <c r="Q86" s="226"/>
      <c r="R86" s="226"/>
      <c r="S86" s="226"/>
      <c r="T86" s="226"/>
      <c r="U86" s="226"/>
      <c r="V86" s="226"/>
      <c r="W86" s="226"/>
      <c r="X86" s="226"/>
      <c r="Y86" s="226"/>
      <c r="Z86" s="226"/>
      <c r="AA86" s="226"/>
      <c r="AB86" s="226"/>
      <c r="AC86" s="226"/>
      <c r="AD86" s="226"/>
      <c r="AE86" s="226"/>
      <c r="AF86" s="227"/>
    </row>
    <row r="87" spans="2:32" x14ac:dyDescent="0.35">
      <c r="B87" s="99"/>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100"/>
    </row>
    <row r="88" spans="2:32" x14ac:dyDescent="0.35">
      <c r="B88" s="207" t="s">
        <v>38</v>
      </c>
      <c r="C88" s="222" t="s">
        <v>39</v>
      </c>
      <c r="D88" s="223"/>
      <c r="E88" s="223"/>
      <c r="F88" s="223"/>
      <c r="G88" s="223"/>
      <c r="H88" s="223"/>
      <c r="I88" s="223"/>
      <c r="J88" s="223"/>
      <c r="K88" s="223"/>
      <c r="L88" s="223"/>
      <c r="M88" s="223"/>
      <c r="N88" s="223"/>
      <c r="O88" s="223"/>
      <c r="P88" s="223"/>
      <c r="Q88" s="223"/>
      <c r="R88" s="223"/>
      <c r="S88" s="223"/>
      <c r="T88" s="223"/>
      <c r="U88" s="223"/>
      <c r="V88" s="223"/>
      <c r="W88" s="223"/>
      <c r="X88" s="223"/>
      <c r="Y88" s="223"/>
      <c r="Z88" s="223"/>
      <c r="AA88" s="223"/>
      <c r="AB88" s="223"/>
      <c r="AC88" s="223"/>
      <c r="AD88" s="223"/>
      <c r="AE88" s="223"/>
      <c r="AF88" s="224"/>
    </row>
    <row r="89" spans="2:32" x14ac:dyDescent="0.35">
      <c r="B89" s="208"/>
      <c r="C89" s="225"/>
      <c r="D89" s="226"/>
      <c r="E89" s="226"/>
      <c r="F89" s="226"/>
      <c r="G89" s="226"/>
      <c r="H89" s="226"/>
      <c r="I89" s="226"/>
      <c r="J89" s="226"/>
      <c r="K89" s="226"/>
      <c r="L89" s="226"/>
      <c r="M89" s="226"/>
      <c r="N89" s="226"/>
      <c r="O89" s="226"/>
      <c r="P89" s="226"/>
      <c r="Q89" s="226"/>
      <c r="R89" s="226"/>
      <c r="S89" s="226"/>
      <c r="T89" s="226"/>
      <c r="U89" s="226"/>
      <c r="V89" s="226"/>
      <c r="W89" s="226"/>
      <c r="X89" s="226"/>
      <c r="Y89" s="226"/>
      <c r="Z89" s="226"/>
      <c r="AA89" s="226"/>
      <c r="AB89" s="226"/>
      <c r="AC89" s="226"/>
      <c r="AD89" s="226"/>
      <c r="AE89" s="226"/>
      <c r="AF89" s="227"/>
    </row>
    <row r="90" spans="2:32" x14ac:dyDescent="0.35">
      <c r="B90" s="99"/>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100"/>
    </row>
    <row r="91" spans="2:32" x14ac:dyDescent="0.35">
      <c r="B91" s="207" t="s">
        <v>40</v>
      </c>
      <c r="C91" s="222" t="s">
        <v>41</v>
      </c>
      <c r="D91" s="223"/>
      <c r="E91" s="223"/>
      <c r="F91" s="223"/>
      <c r="G91" s="223"/>
      <c r="H91" s="223"/>
      <c r="I91" s="223"/>
      <c r="J91" s="223"/>
      <c r="K91" s="223"/>
      <c r="L91" s="223"/>
      <c r="M91" s="223"/>
      <c r="N91" s="223"/>
      <c r="O91" s="223"/>
      <c r="P91" s="223"/>
      <c r="Q91" s="223"/>
      <c r="R91" s="223"/>
      <c r="S91" s="223"/>
      <c r="T91" s="223"/>
      <c r="U91" s="223"/>
      <c r="V91" s="223"/>
      <c r="W91" s="223"/>
      <c r="X91" s="223"/>
      <c r="Y91" s="223"/>
      <c r="Z91" s="223"/>
      <c r="AA91" s="223"/>
      <c r="AB91" s="223"/>
      <c r="AC91" s="223"/>
      <c r="AD91" s="223"/>
      <c r="AE91" s="223"/>
      <c r="AF91" s="224"/>
    </row>
    <row r="92" spans="2:32" x14ac:dyDescent="0.35">
      <c r="B92" s="208"/>
      <c r="C92" s="225"/>
      <c r="D92" s="226"/>
      <c r="E92" s="226"/>
      <c r="F92" s="226"/>
      <c r="G92" s="226"/>
      <c r="H92" s="226"/>
      <c r="I92" s="226"/>
      <c r="J92" s="226"/>
      <c r="K92" s="226"/>
      <c r="L92" s="226"/>
      <c r="M92" s="226"/>
      <c r="N92" s="226"/>
      <c r="O92" s="226"/>
      <c r="P92" s="226"/>
      <c r="Q92" s="226"/>
      <c r="R92" s="226"/>
      <c r="S92" s="226"/>
      <c r="T92" s="226"/>
      <c r="U92" s="226"/>
      <c r="V92" s="226"/>
      <c r="W92" s="226"/>
      <c r="X92" s="226"/>
      <c r="Y92" s="226"/>
      <c r="Z92" s="226"/>
      <c r="AA92" s="226"/>
      <c r="AB92" s="226"/>
      <c r="AC92" s="226"/>
      <c r="AD92" s="226"/>
      <c r="AE92" s="226"/>
      <c r="AF92" s="227"/>
    </row>
    <row r="93" spans="2:32" x14ac:dyDescent="0.35">
      <c r="B93" s="99"/>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100"/>
    </row>
    <row r="94" spans="2:32" x14ac:dyDescent="0.35">
      <c r="B94" s="207" t="s">
        <v>42</v>
      </c>
      <c r="C94" s="222" t="s">
        <v>43</v>
      </c>
      <c r="D94" s="223"/>
      <c r="E94" s="223"/>
      <c r="F94" s="223"/>
      <c r="G94" s="223"/>
      <c r="H94" s="223"/>
      <c r="I94" s="223"/>
      <c r="J94" s="223"/>
      <c r="K94" s="223"/>
      <c r="L94" s="223"/>
      <c r="M94" s="223"/>
      <c r="N94" s="223"/>
      <c r="O94" s="223"/>
      <c r="P94" s="223"/>
      <c r="Q94" s="223"/>
      <c r="R94" s="223"/>
      <c r="S94" s="223"/>
      <c r="T94" s="223"/>
      <c r="U94" s="223"/>
      <c r="V94" s="223"/>
      <c r="W94" s="223"/>
      <c r="X94" s="223"/>
      <c r="Y94" s="223"/>
      <c r="Z94" s="223"/>
      <c r="AA94" s="223"/>
      <c r="AB94" s="223"/>
      <c r="AC94" s="223"/>
      <c r="AD94" s="223"/>
      <c r="AE94" s="223"/>
      <c r="AF94" s="224"/>
    </row>
    <row r="95" spans="2:32" x14ac:dyDescent="0.35">
      <c r="B95" s="208"/>
      <c r="C95" s="225"/>
      <c r="D95" s="226"/>
      <c r="E95" s="226"/>
      <c r="F95" s="226"/>
      <c r="G95" s="226"/>
      <c r="H95" s="226"/>
      <c r="I95" s="226"/>
      <c r="J95" s="226"/>
      <c r="K95" s="226"/>
      <c r="L95" s="226"/>
      <c r="M95" s="226"/>
      <c r="N95" s="226"/>
      <c r="O95" s="226"/>
      <c r="P95" s="226"/>
      <c r="Q95" s="226"/>
      <c r="R95" s="226"/>
      <c r="S95" s="226"/>
      <c r="T95" s="226"/>
      <c r="U95" s="226"/>
      <c r="V95" s="226"/>
      <c r="W95" s="226"/>
      <c r="X95" s="226"/>
      <c r="Y95" s="226"/>
      <c r="Z95" s="226"/>
      <c r="AA95" s="226"/>
      <c r="AB95" s="226"/>
      <c r="AC95" s="226"/>
      <c r="AD95" s="226"/>
      <c r="AE95" s="226"/>
      <c r="AF95" s="227"/>
    </row>
    <row r="96" spans="2:32" ht="15.75" customHeight="1" thickBot="1" x14ac:dyDescent="0.4">
      <c r="B96" s="144"/>
      <c r="C96" s="145"/>
      <c r="D96" s="145"/>
      <c r="E96" s="145"/>
      <c r="F96" s="145"/>
      <c r="G96" s="145"/>
      <c r="H96" s="145"/>
      <c r="I96" s="145"/>
      <c r="J96" s="145"/>
      <c r="K96" s="145"/>
      <c r="L96" s="145"/>
      <c r="M96" s="145"/>
      <c r="N96" s="145"/>
      <c r="O96" s="145"/>
      <c r="P96" s="145"/>
      <c r="Q96" s="145"/>
      <c r="R96" s="145"/>
      <c r="S96" s="145"/>
      <c r="T96" s="145"/>
      <c r="U96" s="145"/>
      <c r="V96" s="145"/>
      <c r="W96" s="145"/>
      <c r="X96" s="145"/>
      <c r="Y96" s="145"/>
      <c r="Z96" s="145"/>
      <c r="AA96" s="145"/>
      <c r="AB96" s="145"/>
      <c r="AC96" s="145"/>
      <c r="AD96" s="145"/>
      <c r="AE96" s="145"/>
      <c r="AF96" s="146"/>
    </row>
    <row r="97" spans="2:32" ht="15.75" customHeight="1" thickBot="1" x14ac:dyDescent="0.4"/>
    <row r="98" spans="2:32" ht="15.75" customHeight="1" x14ac:dyDescent="0.35">
      <c r="B98" s="234" t="s">
        <v>44</v>
      </c>
      <c r="C98" s="235"/>
      <c r="D98" s="235"/>
      <c r="E98" s="235"/>
      <c r="F98" s="235"/>
      <c r="G98" s="235"/>
      <c r="H98" s="235"/>
      <c r="I98" s="235"/>
      <c r="J98" s="235"/>
      <c r="K98" s="235"/>
      <c r="L98" s="235"/>
      <c r="M98" s="235"/>
      <c r="N98" s="235"/>
      <c r="O98" s="235"/>
      <c r="P98" s="235"/>
      <c r="Q98" s="235"/>
      <c r="R98" s="235"/>
      <c r="S98" s="235"/>
      <c r="T98" s="235"/>
      <c r="U98" s="235"/>
      <c r="V98" s="235"/>
      <c r="W98" s="235"/>
      <c r="X98" s="235"/>
      <c r="Y98" s="235"/>
      <c r="Z98" s="235"/>
      <c r="AA98" s="235"/>
      <c r="AB98" s="235"/>
      <c r="AC98" s="235"/>
      <c r="AD98" s="235"/>
      <c r="AE98" s="235"/>
      <c r="AF98" s="236"/>
    </row>
    <row r="99" spans="2:32" ht="15.75" customHeight="1" x14ac:dyDescent="0.35">
      <c r="B99" s="237"/>
      <c r="C99" s="238"/>
      <c r="D99" s="238"/>
      <c r="E99" s="238"/>
      <c r="F99" s="238"/>
      <c r="G99" s="238"/>
      <c r="H99" s="238"/>
      <c r="I99" s="238"/>
      <c r="J99" s="238"/>
      <c r="K99" s="238"/>
      <c r="L99" s="238"/>
      <c r="M99" s="238"/>
      <c r="N99" s="238"/>
      <c r="O99" s="238"/>
      <c r="P99" s="238"/>
      <c r="Q99" s="238"/>
      <c r="R99" s="238"/>
      <c r="S99" s="238"/>
      <c r="T99" s="238"/>
      <c r="U99" s="238"/>
      <c r="V99" s="238"/>
      <c r="W99" s="238"/>
      <c r="X99" s="238"/>
      <c r="Y99" s="238"/>
      <c r="Z99" s="238"/>
      <c r="AA99" s="238"/>
      <c r="AB99" s="238"/>
      <c r="AC99" s="238"/>
      <c r="AD99" s="238"/>
      <c r="AE99" s="238"/>
      <c r="AF99" s="239"/>
    </row>
    <row r="100" spans="2:32" x14ac:dyDescent="0.35">
      <c r="B100" s="237"/>
      <c r="C100" s="238"/>
      <c r="D100" s="238"/>
      <c r="E100" s="238"/>
      <c r="F100" s="238"/>
      <c r="G100" s="238"/>
      <c r="H100" s="238"/>
      <c r="I100" s="238"/>
      <c r="J100" s="238"/>
      <c r="K100" s="238"/>
      <c r="L100" s="238"/>
      <c r="M100" s="238"/>
      <c r="N100" s="238"/>
      <c r="O100" s="238"/>
      <c r="P100" s="238"/>
      <c r="Q100" s="238"/>
      <c r="R100" s="238"/>
      <c r="S100" s="238"/>
      <c r="T100" s="238"/>
      <c r="U100" s="238"/>
      <c r="V100" s="238"/>
      <c r="W100" s="238"/>
      <c r="X100" s="238"/>
      <c r="Y100" s="238"/>
      <c r="Z100" s="238"/>
      <c r="AA100" s="238"/>
      <c r="AB100" s="238"/>
      <c r="AC100" s="238"/>
      <c r="AD100" s="238"/>
      <c r="AE100" s="238"/>
      <c r="AF100" s="239"/>
    </row>
    <row r="101" spans="2:32" x14ac:dyDescent="0.35">
      <c r="B101" s="237"/>
      <c r="C101" s="238"/>
      <c r="D101" s="238"/>
      <c r="E101" s="238"/>
      <c r="F101" s="238"/>
      <c r="G101" s="238"/>
      <c r="H101" s="238"/>
      <c r="I101" s="238"/>
      <c r="J101" s="238"/>
      <c r="K101" s="238"/>
      <c r="L101" s="238"/>
      <c r="M101" s="238"/>
      <c r="N101" s="238"/>
      <c r="O101" s="238"/>
      <c r="P101" s="238"/>
      <c r="Q101" s="238"/>
      <c r="R101" s="238"/>
      <c r="S101" s="238"/>
      <c r="T101" s="238"/>
      <c r="U101" s="238"/>
      <c r="V101" s="238"/>
      <c r="W101" s="238"/>
      <c r="X101" s="238"/>
      <c r="Y101" s="238"/>
      <c r="Z101" s="238"/>
      <c r="AA101" s="238"/>
      <c r="AB101" s="238"/>
      <c r="AC101" s="238"/>
      <c r="AD101" s="238"/>
      <c r="AE101" s="238"/>
      <c r="AF101" s="239"/>
    </row>
    <row r="102" spans="2:32" ht="15.75" customHeight="1" x14ac:dyDescent="0.35">
      <c r="B102" s="237"/>
      <c r="C102" s="238"/>
      <c r="D102" s="238"/>
      <c r="E102" s="238"/>
      <c r="F102" s="238"/>
      <c r="G102" s="238"/>
      <c r="H102" s="238"/>
      <c r="I102" s="238"/>
      <c r="J102" s="238"/>
      <c r="K102" s="238"/>
      <c r="L102" s="238"/>
      <c r="M102" s="238"/>
      <c r="N102" s="238"/>
      <c r="O102" s="238"/>
      <c r="P102" s="238"/>
      <c r="Q102" s="238"/>
      <c r="R102" s="238"/>
      <c r="S102" s="238"/>
      <c r="T102" s="238"/>
      <c r="U102" s="238"/>
      <c r="V102" s="238"/>
      <c r="W102" s="238"/>
      <c r="X102" s="238"/>
      <c r="Y102" s="238"/>
      <c r="Z102" s="238"/>
      <c r="AA102" s="238"/>
      <c r="AB102" s="238"/>
      <c r="AC102" s="238"/>
      <c r="AD102" s="238"/>
      <c r="AE102" s="238"/>
      <c r="AF102" s="239"/>
    </row>
    <row r="103" spans="2:32" x14ac:dyDescent="0.35">
      <c r="B103" s="240"/>
      <c r="C103" s="241"/>
      <c r="D103" s="241"/>
      <c r="E103" s="241"/>
      <c r="F103" s="241"/>
      <c r="G103" s="241"/>
      <c r="H103" s="241"/>
      <c r="I103" s="241"/>
      <c r="J103" s="241"/>
      <c r="K103" s="241"/>
      <c r="L103" s="241"/>
      <c r="M103" s="241"/>
      <c r="N103" s="241"/>
      <c r="O103" s="241"/>
      <c r="P103" s="241"/>
      <c r="Q103" s="241"/>
      <c r="R103" s="241"/>
      <c r="S103" s="241"/>
      <c r="T103" s="241"/>
      <c r="U103" s="241"/>
      <c r="V103" s="241"/>
      <c r="W103" s="241"/>
      <c r="X103" s="241"/>
      <c r="Y103" s="241"/>
      <c r="Z103" s="241"/>
      <c r="AA103" s="241"/>
      <c r="AB103" s="241"/>
      <c r="AC103" s="241"/>
      <c r="AD103" s="241"/>
      <c r="AE103" s="241"/>
      <c r="AF103" s="242"/>
    </row>
    <row r="104" spans="2:32" x14ac:dyDescent="0.35">
      <c r="B104" s="243" t="s">
        <v>7</v>
      </c>
      <c r="C104" s="244"/>
      <c r="D104" s="244"/>
      <c r="E104" s="244"/>
      <c r="F104" s="244"/>
      <c r="G104" s="244"/>
      <c r="H104" s="244"/>
      <c r="I104" s="244"/>
      <c r="J104" s="244"/>
      <c r="K104" s="244"/>
      <c r="L104" s="244"/>
      <c r="M104" s="244"/>
      <c r="N104" s="244"/>
      <c r="O104" s="244"/>
      <c r="P104" s="244"/>
      <c r="Q104" s="244"/>
      <c r="R104" s="244"/>
      <c r="S104" s="244"/>
      <c r="T104" s="244"/>
      <c r="U104" s="244"/>
      <c r="V104" s="244"/>
      <c r="W104" s="244"/>
      <c r="X104" s="244"/>
      <c r="Y104" s="244"/>
      <c r="Z104" s="244"/>
      <c r="AA104" s="244"/>
      <c r="AB104" s="244"/>
      <c r="AC104" s="244"/>
      <c r="AD104" s="244"/>
      <c r="AE104" s="244"/>
      <c r="AF104" s="245"/>
    </row>
    <row r="105" spans="2:32" ht="16" thickBot="1" x14ac:dyDescent="0.4">
      <c r="B105" s="246"/>
      <c r="C105" s="247"/>
      <c r="D105" s="247"/>
      <c r="E105" s="247"/>
      <c r="F105" s="247"/>
      <c r="G105" s="247"/>
      <c r="H105" s="247"/>
      <c r="I105" s="247"/>
      <c r="J105" s="247"/>
      <c r="K105" s="247"/>
      <c r="L105" s="247"/>
      <c r="M105" s="247"/>
      <c r="N105" s="247"/>
      <c r="O105" s="247"/>
      <c r="P105" s="247"/>
      <c r="Q105" s="247"/>
      <c r="R105" s="247"/>
      <c r="S105" s="247"/>
      <c r="T105" s="247"/>
      <c r="U105" s="247"/>
      <c r="V105" s="247"/>
      <c r="W105" s="247"/>
      <c r="X105" s="247"/>
      <c r="Y105" s="247"/>
      <c r="Z105" s="247"/>
      <c r="AA105" s="247"/>
      <c r="AB105" s="247"/>
      <c r="AC105" s="247"/>
      <c r="AD105" s="247"/>
      <c r="AE105" s="247"/>
      <c r="AF105" s="248"/>
    </row>
  </sheetData>
  <mergeCells count="74">
    <mergeCell ref="B33:AF34"/>
    <mergeCell ref="B96:AF96"/>
    <mergeCell ref="B98:AF103"/>
    <mergeCell ref="B104:AF105"/>
    <mergeCell ref="B91:B92"/>
    <mergeCell ref="C91:AF92"/>
    <mergeCell ref="B94:B95"/>
    <mergeCell ref="C94:AF95"/>
    <mergeCell ref="B69:AF69"/>
    <mergeCell ref="B82:B83"/>
    <mergeCell ref="C82:AF83"/>
    <mergeCell ref="B85:B86"/>
    <mergeCell ref="C85:AF86"/>
    <mergeCell ref="C70:AF71"/>
    <mergeCell ref="B70:B71"/>
    <mergeCell ref="B88:B89"/>
    <mergeCell ref="C88:AF89"/>
    <mergeCell ref="C73:AF74"/>
    <mergeCell ref="B73:B74"/>
    <mergeCell ref="B76:B77"/>
    <mergeCell ref="C76:AF77"/>
    <mergeCell ref="B79:B80"/>
    <mergeCell ref="C79:AF80"/>
    <mergeCell ref="B44:B45"/>
    <mergeCell ref="C55:AF56"/>
    <mergeCell ref="B49:B50"/>
    <mergeCell ref="B37:AF37"/>
    <mergeCell ref="B22:AF22"/>
    <mergeCell ref="B52:B53"/>
    <mergeCell ref="B55:B56"/>
    <mergeCell ref="B46:AF46"/>
    <mergeCell ref="B43:AF43"/>
    <mergeCell ref="B38:B39"/>
    <mergeCell ref="B41:B42"/>
    <mergeCell ref="B47:AF47"/>
    <mergeCell ref="B36:AF36"/>
    <mergeCell ref="C38:AF39"/>
    <mergeCell ref="B35:AF35"/>
    <mergeCell ref="C41:AF42"/>
    <mergeCell ref="B67:AF68"/>
    <mergeCell ref="C49:AF50"/>
    <mergeCell ref="C52:AF53"/>
    <mergeCell ref="B54:AF54"/>
    <mergeCell ref="C58:AF59"/>
    <mergeCell ref="C61:AF62"/>
    <mergeCell ref="B58:B59"/>
    <mergeCell ref="B61:B62"/>
    <mergeCell ref="C64:AF65"/>
    <mergeCell ref="B64:B65"/>
    <mergeCell ref="B66:AF66"/>
    <mergeCell ref="G1:AA5"/>
    <mergeCell ref="B6:AF7"/>
    <mergeCell ref="B8:AF8"/>
    <mergeCell ref="B13:AF14"/>
    <mergeCell ref="B10:AF10"/>
    <mergeCell ref="B11:AF11"/>
    <mergeCell ref="B9:AF9"/>
    <mergeCell ref="B12:AF12"/>
    <mergeCell ref="C44:AF45"/>
    <mergeCell ref="B40:AF40"/>
    <mergeCell ref="B15:AF17"/>
    <mergeCell ref="B19:AF19"/>
    <mergeCell ref="B25:B26"/>
    <mergeCell ref="B28:B29"/>
    <mergeCell ref="B31:B32"/>
    <mergeCell ref="B18:AF18"/>
    <mergeCell ref="C28:AF29"/>
    <mergeCell ref="C25:AF26"/>
    <mergeCell ref="C31:AF32"/>
    <mergeCell ref="B23:AF23"/>
    <mergeCell ref="B20:AF21"/>
    <mergeCell ref="B24:AF24"/>
    <mergeCell ref="B27:AF27"/>
    <mergeCell ref="B30:AF30"/>
  </mergeCells>
  <hyperlinks>
    <hyperlink ref="B18" r:id="rId1" xr:uid="{6ACFDB8F-958B-4D21-9F78-1830552A1920}"/>
    <hyperlink ref="B46" r:id="rId2" xr:uid="{5835C3E5-DD6D-47AF-9853-6BD13685051A}"/>
    <hyperlink ref="B66" r:id="rId3" xr:uid="{07C9D22A-4F20-4F42-9EF3-1B14EBA5915E}"/>
    <hyperlink ref="B35" r:id="rId4" xr:uid="{B1BBBBE8-8E87-4D41-93ED-8B6F82E76647}"/>
    <hyperlink ref="B104" r:id="rId5" xr:uid="{131D3B64-0D66-4A03-9DA1-A5BBD360950E}"/>
  </hyperlinks>
  <pageMargins left="0.7" right="0.7" top="0.75" bottom="0.75" header="0.3" footer="0.3"/>
  <drawing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02049-9D76-4BFD-8866-C21422977ABD}">
  <sheetPr codeName="Ark3"/>
  <dimension ref="B1:W113"/>
  <sheetViews>
    <sheetView showGridLines="0" showZeros="0" workbookViewId="0">
      <selection activeCell="E29" sqref="E29"/>
    </sheetView>
  </sheetViews>
  <sheetFormatPr defaultColWidth="9.1796875" defaultRowHeight="15.75" customHeight="1" x14ac:dyDescent="0.45"/>
  <cols>
    <col min="1" max="1" width="3.54296875" style="1" customWidth="1"/>
    <col min="2" max="2" width="64.453125" style="1" customWidth="1"/>
    <col min="3" max="3" width="18.54296875" style="1" customWidth="1"/>
    <col min="4" max="4" width="13.26953125" style="1" customWidth="1"/>
    <col min="5" max="8" width="9.1796875" style="1"/>
    <col min="9" max="9" width="15" style="1" customWidth="1"/>
    <col min="10" max="10" width="10.54296875" style="1" customWidth="1"/>
    <col min="11" max="11" width="9.1796875" style="1"/>
    <col min="12" max="12" width="10.453125" style="1" customWidth="1"/>
    <col min="13" max="13" width="2.7265625" style="1" customWidth="1"/>
    <col min="14" max="14" width="9.1796875" style="1"/>
    <col min="15" max="15" width="10.81640625" style="1" customWidth="1"/>
    <col min="16" max="19" width="9.1796875" style="1"/>
    <col min="20" max="20" width="10.54296875" style="1" bestFit="1" customWidth="1"/>
    <col min="21" max="21" width="16.1796875" style="1" customWidth="1"/>
    <col min="22" max="22" width="3.54296875" style="1" customWidth="1"/>
    <col min="23" max="16384" width="9.1796875" style="1"/>
  </cols>
  <sheetData>
    <row r="1" spans="2:23" ht="15.75" customHeight="1" thickBot="1" x14ac:dyDescent="0.5">
      <c r="V1" s="66"/>
      <c r="W1" s="66"/>
    </row>
    <row r="2" spans="2:23" ht="15.75" customHeight="1" x14ac:dyDescent="0.45">
      <c r="B2" s="466" t="s">
        <v>45</v>
      </c>
      <c r="C2" s="467"/>
      <c r="D2" s="467"/>
      <c r="E2" s="467"/>
      <c r="F2" s="467"/>
      <c r="G2" s="467"/>
      <c r="H2" s="467"/>
      <c r="I2" s="467"/>
      <c r="J2" s="467"/>
      <c r="K2" s="467"/>
      <c r="L2" s="467"/>
      <c r="M2" s="467"/>
      <c r="N2" s="467"/>
      <c r="O2" s="467"/>
      <c r="P2" s="467"/>
      <c r="Q2" s="467"/>
      <c r="R2" s="467"/>
      <c r="S2" s="467"/>
      <c r="T2" s="467"/>
      <c r="U2" s="468"/>
      <c r="V2" s="64"/>
      <c r="W2" s="64"/>
    </row>
    <row r="3" spans="2:23" ht="15.75" customHeight="1" x14ac:dyDescent="0.45">
      <c r="B3" s="469"/>
      <c r="C3" s="470"/>
      <c r="D3" s="470"/>
      <c r="E3" s="470"/>
      <c r="F3" s="470"/>
      <c r="G3" s="470"/>
      <c r="H3" s="470"/>
      <c r="I3" s="470"/>
      <c r="J3" s="470"/>
      <c r="K3" s="470"/>
      <c r="L3" s="470"/>
      <c r="M3" s="470"/>
      <c r="N3" s="470"/>
      <c r="O3" s="470"/>
      <c r="P3" s="470"/>
      <c r="Q3" s="470"/>
      <c r="R3" s="470"/>
      <c r="S3" s="470"/>
      <c r="T3" s="470"/>
      <c r="U3" s="471"/>
      <c r="V3" s="64"/>
      <c r="W3" s="64"/>
    </row>
    <row r="4" spans="2:23" ht="15.75" customHeight="1" x14ac:dyDescent="0.45">
      <c r="B4" s="469"/>
      <c r="C4" s="470"/>
      <c r="D4" s="470"/>
      <c r="E4" s="470"/>
      <c r="F4" s="470"/>
      <c r="G4" s="470"/>
      <c r="H4" s="470"/>
      <c r="I4" s="470"/>
      <c r="J4" s="470"/>
      <c r="K4" s="470"/>
      <c r="L4" s="470"/>
      <c r="M4" s="470"/>
      <c r="N4" s="470"/>
      <c r="O4" s="470"/>
      <c r="P4" s="470"/>
      <c r="Q4" s="470"/>
      <c r="R4" s="470"/>
      <c r="S4" s="470"/>
      <c r="T4" s="470"/>
      <c r="U4" s="471"/>
      <c r="V4" s="64"/>
      <c r="W4" s="64"/>
    </row>
    <row r="5" spans="2:23" ht="15.75" customHeight="1" x14ac:dyDescent="0.45">
      <c r="B5" s="469"/>
      <c r="C5" s="470"/>
      <c r="D5" s="470"/>
      <c r="E5" s="470"/>
      <c r="F5" s="470"/>
      <c r="G5" s="470"/>
      <c r="H5" s="470"/>
      <c r="I5" s="470"/>
      <c r="J5" s="470"/>
      <c r="K5" s="470"/>
      <c r="L5" s="470"/>
      <c r="M5" s="470"/>
      <c r="N5" s="470"/>
      <c r="O5" s="470"/>
      <c r="P5" s="470"/>
      <c r="Q5" s="470"/>
      <c r="R5" s="470"/>
      <c r="S5" s="470"/>
      <c r="T5" s="470"/>
      <c r="U5" s="471"/>
      <c r="V5" s="64"/>
      <c r="W5" s="64"/>
    </row>
    <row r="6" spans="2:23" ht="15.75" customHeight="1" x14ac:dyDescent="0.45">
      <c r="B6" s="469"/>
      <c r="C6" s="470"/>
      <c r="D6" s="470"/>
      <c r="E6" s="470"/>
      <c r="F6" s="470"/>
      <c r="G6" s="470"/>
      <c r="H6" s="470"/>
      <c r="I6" s="470"/>
      <c r="J6" s="470"/>
      <c r="K6" s="470"/>
      <c r="L6" s="470"/>
      <c r="M6" s="470"/>
      <c r="N6" s="470"/>
      <c r="O6" s="470"/>
      <c r="P6" s="470"/>
      <c r="Q6" s="470"/>
      <c r="R6" s="470"/>
      <c r="S6" s="470"/>
      <c r="T6" s="470"/>
      <c r="U6" s="471"/>
      <c r="V6" s="64"/>
      <c r="W6" s="64"/>
    </row>
    <row r="7" spans="2:23" ht="15.75" customHeight="1" thickBot="1" x14ac:dyDescent="0.5">
      <c r="B7" s="472"/>
      <c r="C7" s="473"/>
      <c r="D7" s="473"/>
      <c r="E7" s="473"/>
      <c r="F7" s="473"/>
      <c r="G7" s="473"/>
      <c r="H7" s="473"/>
      <c r="I7" s="473"/>
      <c r="J7" s="473"/>
      <c r="K7" s="473"/>
      <c r="L7" s="473"/>
      <c r="M7" s="473"/>
      <c r="N7" s="473"/>
      <c r="O7" s="473"/>
      <c r="P7" s="473"/>
      <c r="Q7" s="473"/>
      <c r="R7" s="473"/>
      <c r="S7" s="473"/>
      <c r="T7" s="473"/>
      <c r="U7" s="474"/>
      <c r="V7" s="64"/>
      <c r="W7" s="64"/>
    </row>
    <row r="8" spans="2:23" ht="15.75" customHeight="1" x14ac:dyDescent="0.45">
      <c r="B8" s="299" t="s">
        <v>46</v>
      </c>
      <c r="C8" s="300"/>
      <c r="D8" s="301"/>
      <c r="E8" s="68"/>
      <c r="F8" s="299" t="s">
        <v>47</v>
      </c>
      <c r="G8" s="300"/>
      <c r="H8" s="300"/>
      <c r="I8" s="300"/>
      <c r="J8" s="300"/>
      <c r="K8" s="300"/>
      <c r="L8" s="301"/>
      <c r="M8" s="64"/>
      <c r="N8" s="64"/>
      <c r="O8" s="305" t="s">
        <v>48</v>
      </c>
      <c r="P8" s="306"/>
      <c r="Q8" s="306"/>
      <c r="R8" s="306"/>
      <c r="S8" s="306"/>
      <c r="T8" s="306"/>
      <c r="U8" s="307"/>
      <c r="V8" s="64"/>
      <c r="W8" s="64"/>
    </row>
    <row r="9" spans="2:23" ht="15.75" customHeight="1" x14ac:dyDescent="0.45">
      <c r="B9" s="299"/>
      <c r="C9" s="300"/>
      <c r="D9" s="301"/>
      <c r="E9" s="68"/>
      <c r="F9" s="299"/>
      <c r="G9" s="300"/>
      <c r="H9" s="300"/>
      <c r="I9" s="300"/>
      <c r="J9" s="300"/>
      <c r="K9" s="300"/>
      <c r="L9" s="301"/>
      <c r="M9" s="64"/>
      <c r="N9" s="64"/>
      <c r="O9" s="305"/>
      <c r="P9" s="306"/>
      <c r="Q9" s="306"/>
      <c r="R9" s="306"/>
      <c r="S9" s="306"/>
      <c r="T9" s="306"/>
      <c r="U9" s="307"/>
      <c r="V9" s="64"/>
      <c r="W9" s="64"/>
    </row>
    <row r="10" spans="2:23" ht="15.75" customHeight="1" x14ac:dyDescent="0.45">
      <c r="B10" s="299"/>
      <c r="C10" s="300"/>
      <c r="D10" s="301"/>
      <c r="E10" s="68"/>
      <c r="F10" s="299"/>
      <c r="G10" s="300"/>
      <c r="H10" s="300"/>
      <c r="I10" s="300"/>
      <c r="J10" s="300"/>
      <c r="K10" s="300"/>
      <c r="L10" s="301"/>
      <c r="M10" s="64"/>
      <c r="N10" s="64"/>
      <c r="O10" s="305"/>
      <c r="P10" s="306"/>
      <c r="Q10" s="306"/>
      <c r="R10" s="306"/>
      <c r="S10" s="306"/>
      <c r="T10" s="306"/>
      <c r="U10" s="307"/>
      <c r="V10" s="64"/>
      <c r="W10" s="64"/>
    </row>
    <row r="11" spans="2:23" ht="15.75" customHeight="1" thickBot="1" x14ac:dyDescent="0.5">
      <c r="B11" s="302"/>
      <c r="C11" s="303"/>
      <c r="D11" s="304"/>
      <c r="E11" s="66"/>
      <c r="F11" s="302"/>
      <c r="G11" s="303"/>
      <c r="H11" s="303"/>
      <c r="I11" s="303"/>
      <c r="J11" s="303"/>
      <c r="K11" s="303"/>
      <c r="L11" s="304"/>
      <c r="M11" s="65"/>
      <c r="N11" s="65"/>
      <c r="O11" s="308"/>
      <c r="P11" s="309"/>
      <c r="Q11" s="309"/>
      <c r="R11" s="309"/>
      <c r="S11" s="309"/>
      <c r="T11" s="309"/>
      <c r="U11" s="310"/>
      <c r="V11" s="65"/>
      <c r="W11" s="70"/>
    </row>
    <row r="12" spans="2:23" ht="15.75" customHeight="1" thickBot="1" x14ac:dyDescent="0.5">
      <c r="B12" s="26"/>
      <c r="C12" s="26"/>
      <c r="D12" s="26"/>
      <c r="E12" s="66"/>
      <c r="M12" s="65"/>
      <c r="N12" s="65"/>
      <c r="O12" s="56"/>
      <c r="P12" s="54"/>
      <c r="Q12" s="55"/>
      <c r="S12" s="54"/>
      <c r="T12" s="54"/>
      <c r="U12" s="56"/>
      <c r="V12" s="65"/>
      <c r="W12" s="70"/>
    </row>
    <row r="13" spans="2:23" ht="15.75" customHeight="1" x14ac:dyDescent="0.45">
      <c r="B13" s="252" t="s">
        <v>49</v>
      </c>
      <c r="C13" s="253"/>
      <c r="D13" s="254"/>
      <c r="E13" s="66"/>
      <c r="F13" s="252" t="s">
        <v>50</v>
      </c>
      <c r="G13" s="253"/>
      <c r="H13" s="253"/>
      <c r="I13" s="253"/>
      <c r="J13" s="253"/>
      <c r="K13" s="253"/>
      <c r="L13" s="254"/>
      <c r="M13" s="65"/>
      <c r="N13" s="65"/>
      <c r="O13" s="341" t="s">
        <v>51</v>
      </c>
      <c r="P13" s="342"/>
      <c r="Q13" s="342"/>
      <c r="R13" s="342"/>
      <c r="S13" s="342"/>
      <c r="T13" s="343"/>
      <c r="U13" s="369" t="str">
        <f>C25</f>
        <v/>
      </c>
      <c r="V13" s="65"/>
      <c r="W13" s="70"/>
    </row>
    <row r="14" spans="2:23" ht="15.75" customHeight="1" x14ac:dyDescent="0.45">
      <c r="B14" s="255"/>
      <c r="C14" s="256"/>
      <c r="D14" s="257"/>
      <c r="E14" s="66"/>
      <c r="F14" s="258"/>
      <c r="G14" s="259"/>
      <c r="H14" s="259"/>
      <c r="I14" s="259"/>
      <c r="J14" s="259"/>
      <c r="K14" s="259"/>
      <c r="L14" s="260"/>
      <c r="M14" s="65"/>
      <c r="N14" s="65"/>
      <c r="O14" s="344"/>
      <c r="P14" s="345"/>
      <c r="Q14" s="345"/>
      <c r="R14" s="345"/>
      <c r="S14" s="345"/>
      <c r="T14" s="346"/>
      <c r="U14" s="355"/>
      <c r="V14" s="65"/>
      <c r="W14" s="70"/>
    </row>
    <row r="15" spans="2:23" ht="15.75" customHeight="1" x14ac:dyDescent="0.45">
      <c r="B15" s="255"/>
      <c r="C15" s="256"/>
      <c r="D15" s="257"/>
      <c r="E15" s="66"/>
      <c r="F15" s="379" t="s">
        <v>52</v>
      </c>
      <c r="G15" s="380"/>
      <c r="H15" s="380"/>
      <c r="I15" s="381"/>
      <c r="J15" s="382">
        <f>TARIFFER!M31</f>
        <v>1100</v>
      </c>
      <c r="K15" s="383"/>
      <c r="L15" s="57" t="s">
        <v>53</v>
      </c>
      <c r="M15" s="65"/>
      <c r="N15" s="65"/>
      <c r="O15" s="344"/>
      <c r="P15" s="345"/>
      <c r="Q15" s="345"/>
      <c r="R15" s="345"/>
      <c r="S15" s="345"/>
      <c r="T15" s="346"/>
      <c r="U15" s="355"/>
      <c r="V15" s="65"/>
      <c r="W15" s="70"/>
    </row>
    <row r="16" spans="2:23" ht="15.75" customHeight="1" x14ac:dyDescent="0.45">
      <c r="B16" s="255"/>
      <c r="C16" s="256"/>
      <c r="D16" s="257"/>
      <c r="E16" s="66"/>
      <c r="F16" s="363" t="s">
        <v>54</v>
      </c>
      <c r="G16" s="397"/>
      <c r="H16" s="397"/>
      <c r="I16" s="398"/>
      <c r="J16" s="393"/>
      <c r="K16" s="394"/>
      <c r="L16" s="333" t="s">
        <v>55</v>
      </c>
      <c r="M16" s="65"/>
      <c r="N16" s="65"/>
      <c r="O16" s="347"/>
      <c r="P16" s="348"/>
      <c r="Q16" s="348"/>
      <c r="R16" s="348"/>
      <c r="S16" s="348"/>
      <c r="T16" s="349"/>
      <c r="U16" s="355"/>
      <c r="V16" s="65"/>
      <c r="W16" s="70"/>
    </row>
    <row r="17" spans="2:23" ht="15.75" customHeight="1" x14ac:dyDescent="0.45">
      <c r="B17" s="258"/>
      <c r="C17" s="259"/>
      <c r="D17" s="260"/>
      <c r="E17" s="66"/>
      <c r="F17" s="364"/>
      <c r="G17" s="399"/>
      <c r="H17" s="399"/>
      <c r="I17" s="400"/>
      <c r="J17" s="395"/>
      <c r="K17" s="396"/>
      <c r="L17" s="334"/>
      <c r="M17" s="65"/>
      <c r="N17" s="65"/>
      <c r="O17" s="357" t="s">
        <v>56</v>
      </c>
      <c r="P17" s="358"/>
      <c r="Q17" s="358"/>
      <c r="R17" s="358"/>
      <c r="S17" s="358"/>
      <c r="T17" s="359"/>
      <c r="U17" s="360" t="str">
        <f>C40</f>
        <v/>
      </c>
      <c r="V17" s="66"/>
      <c r="W17" s="66"/>
    </row>
    <row r="18" spans="2:23" ht="15.75" customHeight="1" x14ac:dyDescent="0.45">
      <c r="B18" s="363" t="s">
        <v>57</v>
      </c>
      <c r="C18" s="365"/>
      <c r="D18" s="367" t="s">
        <v>58</v>
      </c>
      <c r="E18" s="66"/>
      <c r="F18" s="387" t="s">
        <v>59</v>
      </c>
      <c r="G18" s="388"/>
      <c r="H18" s="388"/>
      <c r="I18" s="389"/>
      <c r="J18" s="315" t="str">
        <f>IF(J16&gt;0,J15*J16,"")</f>
        <v/>
      </c>
      <c r="K18" s="316"/>
      <c r="L18" s="401" t="s">
        <v>53</v>
      </c>
      <c r="M18" s="66"/>
      <c r="N18" s="66"/>
      <c r="O18" s="344"/>
      <c r="P18" s="345"/>
      <c r="Q18" s="345"/>
      <c r="R18" s="345"/>
      <c r="S18" s="345"/>
      <c r="T18" s="346"/>
      <c r="U18" s="361"/>
      <c r="V18" s="66"/>
      <c r="W18" s="66"/>
    </row>
    <row r="19" spans="2:23" ht="15.75" customHeight="1" thickBot="1" x14ac:dyDescent="0.5">
      <c r="B19" s="364"/>
      <c r="C19" s="366"/>
      <c r="D19" s="368"/>
      <c r="E19" s="66"/>
      <c r="F19" s="390"/>
      <c r="G19" s="391"/>
      <c r="H19" s="391"/>
      <c r="I19" s="392"/>
      <c r="J19" s="317"/>
      <c r="K19" s="318"/>
      <c r="L19" s="402"/>
      <c r="M19" s="66"/>
      <c r="N19" s="66"/>
      <c r="O19" s="344"/>
      <c r="P19" s="345"/>
      <c r="Q19" s="345"/>
      <c r="R19" s="345"/>
      <c r="S19" s="345"/>
      <c r="T19" s="346"/>
      <c r="U19" s="361"/>
      <c r="V19" s="66"/>
      <c r="W19" s="66"/>
    </row>
    <row r="20" spans="2:23" ht="15.75" customHeight="1" thickBot="1" x14ac:dyDescent="0.5">
      <c r="B20" s="279" t="s">
        <v>60</v>
      </c>
      <c r="C20" s="281"/>
      <c r="D20" s="283" t="s">
        <v>61</v>
      </c>
      <c r="E20" s="66"/>
      <c r="M20" s="66"/>
      <c r="N20" s="66"/>
      <c r="O20" s="347"/>
      <c r="P20" s="348"/>
      <c r="Q20" s="348"/>
      <c r="R20" s="348"/>
      <c r="S20" s="348"/>
      <c r="T20" s="349"/>
      <c r="U20" s="362"/>
      <c r="V20" s="66"/>
      <c r="W20" s="66"/>
    </row>
    <row r="21" spans="2:23" ht="15.75" customHeight="1" x14ac:dyDescent="0.45">
      <c r="B21" s="280"/>
      <c r="C21" s="282"/>
      <c r="D21" s="386"/>
      <c r="E21" s="66"/>
      <c r="F21" s="252" t="s">
        <v>62</v>
      </c>
      <c r="G21" s="253"/>
      <c r="H21" s="253"/>
      <c r="I21" s="253"/>
      <c r="J21" s="253"/>
      <c r="K21" s="253"/>
      <c r="L21" s="254"/>
      <c r="M21" s="66"/>
      <c r="N21" s="66"/>
      <c r="O21" s="357" t="s">
        <v>63</v>
      </c>
      <c r="P21" s="358"/>
      <c r="Q21" s="358"/>
      <c r="R21" s="358"/>
      <c r="S21" s="358"/>
      <c r="T21" s="359"/>
      <c r="U21" s="360" t="str">
        <f>C60</f>
        <v/>
      </c>
      <c r="V21" s="66"/>
      <c r="W21" s="66"/>
    </row>
    <row r="22" spans="2:23" ht="15.75" customHeight="1" x14ac:dyDescent="0.45">
      <c r="B22" s="58" t="s">
        <v>64</v>
      </c>
      <c r="C22" s="46" t="e">
        <f>_xlfn.XLOOKUP(C20,TARIFFER!B3:B10,TARIFFER!E3:E10,0,-1,)+_xlfn.XLOOKUP(C20,TARIFFER!B3:B10,TARIFFER!C3:C10,,1,)*(C20-_xlfn.XLOOKUP(C20,TARIFFER!B3:B10,TARIFFER!B3:B10,0,-1,))</f>
        <v>#N/A</v>
      </c>
      <c r="D22" s="47" t="s">
        <v>53</v>
      </c>
      <c r="E22" s="66"/>
      <c r="F22" s="258"/>
      <c r="G22" s="259"/>
      <c r="H22" s="259"/>
      <c r="I22" s="259"/>
      <c r="J22" s="259"/>
      <c r="K22" s="259"/>
      <c r="L22" s="260"/>
      <c r="M22" s="66"/>
      <c r="N22" s="66"/>
      <c r="O22" s="347"/>
      <c r="P22" s="348"/>
      <c r="Q22" s="348"/>
      <c r="R22" s="348"/>
      <c r="S22" s="348"/>
      <c r="T22" s="349"/>
      <c r="U22" s="362"/>
      <c r="V22" s="66"/>
      <c r="W22" s="66"/>
    </row>
    <row r="23" spans="2:23" ht="15.75" customHeight="1" x14ac:dyDescent="0.45">
      <c r="B23" s="276" t="s">
        <v>65</v>
      </c>
      <c r="C23" s="277"/>
      <c r="D23" s="278" t="s">
        <v>66</v>
      </c>
      <c r="E23" s="66"/>
      <c r="F23" s="330" t="s">
        <v>67</v>
      </c>
      <c r="G23" s="331"/>
      <c r="H23" s="331"/>
      <c r="I23" s="332"/>
      <c r="J23" s="335">
        <f>TARIFFER!O36</f>
        <v>1000</v>
      </c>
      <c r="K23" s="336"/>
      <c r="L23" s="59" t="s">
        <v>53</v>
      </c>
      <c r="M23" s="66"/>
      <c r="N23" s="66"/>
      <c r="O23" s="357" t="s">
        <v>68</v>
      </c>
      <c r="P23" s="358"/>
      <c r="Q23" s="358"/>
      <c r="R23" s="358"/>
      <c r="S23" s="358"/>
      <c r="T23" s="359"/>
      <c r="U23" s="475">
        <f>C71</f>
        <v>0</v>
      </c>
      <c r="V23" s="66"/>
      <c r="W23" s="66"/>
    </row>
    <row r="24" spans="2:23" ht="15.75" customHeight="1" x14ac:dyDescent="0.45">
      <c r="B24" s="276"/>
      <c r="C24" s="277"/>
      <c r="D24" s="278"/>
      <c r="E24" s="66"/>
      <c r="F24" s="337" t="s">
        <v>69</v>
      </c>
      <c r="G24" s="338"/>
      <c r="H24" s="338"/>
      <c r="I24" s="338"/>
      <c r="J24" s="339"/>
      <c r="K24" s="339"/>
      <c r="L24" s="340" t="s">
        <v>70</v>
      </c>
      <c r="M24" s="107">
        <f>J23*J24</f>
        <v>0</v>
      </c>
      <c r="N24" s="66"/>
      <c r="O24" s="347"/>
      <c r="P24" s="348"/>
      <c r="Q24" s="348"/>
      <c r="R24" s="348"/>
      <c r="S24" s="348"/>
      <c r="T24" s="349"/>
      <c r="U24" s="476"/>
      <c r="V24" s="66"/>
      <c r="W24" s="66"/>
    </row>
    <row r="25" spans="2:23" ht="15.75" customHeight="1" x14ac:dyDescent="0.45">
      <c r="B25" s="384" t="s">
        <v>71</v>
      </c>
      <c r="C25" s="272" t="str">
        <f>IF(C18&lt;15,"",C22*C23)</f>
        <v/>
      </c>
      <c r="D25" s="291" t="s">
        <v>53</v>
      </c>
      <c r="E25" s="66"/>
      <c r="F25" s="337"/>
      <c r="G25" s="338"/>
      <c r="H25" s="338"/>
      <c r="I25" s="338"/>
      <c r="J25" s="339"/>
      <c r="K25" s="339"/>
      <c r="L25" s="340"/>
      <c r="M25" s="107"/>
      <c r="N25" s="66"/>
      <c r="O25" s="357" t="s">
        <v>72</v>
      </c>
      <c r="P25" s="358"/>
      <c r="Q25" s="358"/>
      <c r="R25" s="358"/>
      <c r="S25" s="358"/>
      <c r="T25" s="359"/>
      <c r="U25" s="360" t="str">
        <f>C87</f>
        <v/>
      </c>
      <c r="V25" s="66"/>
      <c r="W25" s="66"/>
    </row>
    <row r="26" spans="2:23" ht="15.75" customHeight="1" thickBot="1" x14ac:dyDescent="0.5">
      <c r="B26" s="385"/>
      <c r="C26" s="273"/>
      <c r="D26" s="292"/>
      <c r="E26" s="66"/>
      <c r="F26" s="337" t="s">
        <v>73</v>
      </c>
      <c r="G26" s="338"/>
      <c r="H26" s="338"/>
      <c r="I26" s="338"/>
      <c r="J26" s="339"/>
      <c r="K26" s="339"/>
      <c r="L26" s="340"/>
      <c r="M26" s="107">
        <f>(J23*J26)+(J23*J26*50/100)</f>
        <v>0</v>
      </c>
      <c r="N26" s="66"/>
      <c r="O26" s="344"/>
      <c r="P26" s="345"/>
      <c r="Q26" s="345"/>
      <c r="R26" s="345"/>
      <c r="S26" s="345"/>
      <c r="T26" s="346"/>
      <c r="U26" s="361"/>
      <c r="V26" s="66"/>
      <c r="W26" s="66"/>
    </row>
    <row r="27" spans="2:23" ht="15.75" customHeight="1" x14ac:dyDescent="0.45">
      <c r="E27" s="66"/>
      <c r="F27" s="337"/>
      <c r="G27" s="338"/>
      <c r="H27" s="338"/>
      <c r="I27" s="338"/>
      <c r="J27" s="339"/>
      <c r="K27" s="339"/>
      <c r="L27" s="340"/>
      <c r="M27" s="107"/>
      <c r="N27" s="66"/>
      <c r="O27" s="344"/>
      <c r="P27" s="345"/>
      <c r="Q27" s="345"/>
      <c r="R27" s="345"/>
      <c r="S27" s="345"/>
      <c r="T27" s="346"/>
      <c r="U27" s="361"/>
      <c r="V27" s="66"/>
      <c r="W27" s="66"/>
    </row>
    <row r="28" spans="2:23" ht="15.75" customHeight="1" x14ac:dyDescent="0.45">
      <c r="E28" s="66"/>
      <c r="F28" s="337" t="s">
        <v>74</v>
      </c>
      <c r="G28" s="338"/>
      <c r="H28" s="338"/>
      <c r="I28" s="338"/>
      <c r="J28" s="339"/>
      <c r="K28" s="339"/>
      <c r="L28" s="340"/>
      <c r="M28" s="107">
        <f>(J23*J28)+(J23*J28*100/100)</f>
        <v>0</v>
      </c>
      <c r="N28" s="66"/>
      <c r="O28" s="347"/>
      <c r="P28" s="348"/>
      <c r="Q28" s="348"/>
      <c r="R28" s="348"/>
      <c r="S28" s="348"/>
      <c r="T28" s="349"/>
      <c r="U28" s="362"/>
      <c r="V28" s="66"/>
      <c r="W28" s="66"/>
    </row>
    <row r="29" spans="2:23" ht="15.75" customHeight="1" thickBot="1" x14ac:dyDescent="0.5">
      <c r="E29" s="66"/>
      <c r="F29" s="337"/>
      <c r="G29" s="338"/>
      <c r="H29" s="338"/>
      <c r="I29" s="338"/>
      <c r="J29" s="339"/>
      <c r="K29" s="339"/>
      <c r="L29" s="340"/>
      <c r="M29" s="107"/>
      <c r="N29" s="66"/>
      <c r="O29" s="353" t="s">
        <v>75</v>
      </c>
      <c r="P29" s="354"/>
      <c r="Q29" s="354"/>
      <c r="R29" s="354"/>
      <c r="S29" s="354"/>
      <c r="T29" s="354"/>
      <c r="U29" s="355" t="str">
        <f>C104</f>
        <v/>
      </c>
      <c r="V29" s="66"/>
      <c r="W29" s="66"/>
    </row>
    <row r="30" spans="2:23" ht="15.75" customHeight="1" x14ac:dyDescent="0.45">
      <c r="B30" s="252" t="s">
        <v>76</v>
      </c>
      <c r="C30" s="253"/>
      <c r="D30" s="254"/>
      <c r="E30" s="66"/>
      <c r="F30" s="311" t="s">
        <v>77</v>
      </c>
      <c r="G30" s="312"/>
      <c r="H30" s="312"/>
      <c r="I30" s="312"/>
      <c r="J30" s="315" t="str">
        <f>IF(M30&gt;0,M30,"")</f>
        <v/>
      </c>
      <c r="K30" s="316"/>
      <c r="L30" s="319" t="s">
        <v>53</v>
      </c>
      <c r="M30" s="107">
        <f>SUM(M24:M28)</f>
        <v>0</v>
      </c>
      <c r="N30" s="66"/>
      <c r="O30" s="353"/>
      <c r="P30" s="354"/>
      <c r="Q30" s="354"/>
      <c r="R30" s="354"/>
      <c r="S30" s="354"/>
      <c r="T30" s="354"/>
      <c r="U30" s="356"/>
      <c r="V30" s="66"/>
      <c r="W30" s="66"/>
    </row>
    <row r="31" spans="2:23" ht="15.75" customHeight="1" thickBot="1" x14ac:dyDescent="0.5">
      <c r="B31" s="255"/>
      <c r="C31" s="256"/>
      <c r="D31" s="257"/>
      <c r="E31" s="66"/>
      <c r="F31" s="313"/>
      <c r="G31" s="314"/>
      <c r="H31" s="314"/>
      <c r="I31" s="314"/>
      <c r="J31" s="317"/>
      <c r="K31" s="318"/>
      <c r="L31" s="320"/>
      <c r="M31" s="66"/>
      <c r="N31" s="66"/>
      <c r="O31" s="357" t="s">
        <v>78</v>
      </c>
      <c r="P31" s="358"/>
      <c r="Q31" s="358"/>
      <c r="R31" s="358"/>
      <c r="S31" s="358"/>
      <c r="T31" s="359"/>
      <c r="U31" s="355" t="str">
        <f>J18</f>
        <v/>
      </c>
      <c r="V31" s="66"/>
      <c r="W31" s="66"/>
    </row>
    <row r="32" spans="2:23" ht="15.75" customHeight="1" thickBot="1" x14ac:dyDescent="0.5">
      <c r="B32" s="255"/>
      <c r="C32" s="256"/>
      <c r="D32" s="257"/>
      <c r="E32" s="66"/>
      <c r="F32" s="60"/>
      <c r="G32" s="60"/>
      <c r="H32" s="60"/>
      <c r="I32" s="60"/>
      <c r="J32" s="61"/>
      <c r="K32" s="61"/>
      <c r="L32" s="62"/>
      <c r="M32" s="66"/>
      <c r="N32" s="66"/>
      <c r="O32" s="347"/>
      <c r="P32" s="348"/>
      <c r="Q32" s="348"/>
      <c r="R32" s="348"/>
      <c r="S32" s="348"/>
      <c r="T32" s="349"/>
      <c r="U32" s="356"/>
      <c r="V32" s="66"/>
      <c r="W32" s="66"/>
    </row>
    <row r="33" spans="2:23" ht="15.75" customHeight="1" x14ac:dyDescent="0.45">
      <c r="B33" s="255"/>
      <c r="C33" s="256"/>
      <c r="D33" s="257"/>
      <c r="E33" s="66"/>
      <c r="F33" s="370" t="s">
        <v>79</v>
      </c>
      <c r="G33" s="371"/>
      <c r="H33" s="371"/>
      <c r="I33" s="371"/>
      <c r="J33" s="371"/>
      <c r="K33" s="371"/>
      <c r="L33" s="372"/>
      <c r="M33" s="66"/>
      <c r="N33" s="66"/>
      <c r="O33" s="353" t="s">
        <v>80</v>
      </c>
      <c r="P33" s="354"/>
      <c r="Q33" s="354"/>
      <c r="R33" s="354"/>
      <c r="S33" s="354"/>
      <c r="T33" s="354"/>
      <c r="U33" s="355" t="str">
        <f>J30</f>
        <v/>
      </c>
      <c r="V33" s="66"/>
      <c r="W33" s="66"/>
    </row>
    <row r="34" spans="2:23" ht="15.75" customHeight="1" x14ac:dyDescent="0.45">
      <c r="B34" s="258"/>
      <c r="C34" s="259"/>
      <c r="D34" s="260"/>
      <c r="E34" s="66"/>
      <c r="F34" s="373"/>
      <c r="G34" s="374"/>
      <c r="H34" s="374"/>
      <c r="I34" s="374"/>
      <c r="J34" s="374"/>
      <c r="K34" s="374"/>
      <c r="L34" s="375"/>
      <c r="M34" s="66"/>
      <c r="N34" s="66"/>
      <c r="O34" s="353"/>
      <c r="P34" s="354"/>
      <c r="Q34" s="354"/>
      <c r="R34" s="354"/>
      <c r="S34" s="354"/>
      <c r="T34" s="354"/>
      <c r="U34" s="356"/>
      <c r="V34" s="66"/>
      <c r="W34" s="66"/>
    </row>
    <row r="35" spans="2:23" ht="15.75" customHeight="1" x14ac:dyDescent="0.45">
      <c r="B35" s="279" t="s">
        <v>81</v>
      </c>
      <c r="C35" s="281"/>
      <c r="D35" s="286" t="s">
        <v>61</v>
      </c>
      <c r="E35" s="66"/>
      <c r="F35" s="373"/>
      <c r="G35" s="374"/>
      <c r="H35" s="374"/>
      <c r="I35" s="374"/>
      <c r="J35" s="374"/>
      <c r="K35" s="374"/>
      <c r="L35" s="375"/>
      <c r="M35" s="66"/>
      <c r="N35" s="66"/>
      <c r="O35" s="357" t="s">
        <v>82</v>
      </c>
      <c r="P35" s="358"/>
      <c r="Q35" s="358"/>
      <c r="R35" s="358"/>
      <c r="S35" s="358"/>
      <c r="T35" s="359"/>
      <c r="U35" s="360" t="str">
        <f>J43</f>
        <v/>
      </c>
      <c r="V35" s="66"/>
      <c r="W35" s="66"/>
    </row>
    <row r="36" spans="2:23" ht="15.75" customHeight="1" x14ac:dyDescent="0.45">
      <c r="B36" s="280"/>
      <c r="C36" s="282"/>
      <c r="D36" s="287"/>
      <c r="E36" s="66"/>
      <c r="F36" s="373"/>
      <c r="G36" s="374"/>
      <c r="H36" s="374"/>
      <c r="I36" s="374"/>
      <c r="J36" s="374"/>
      <c r="K36" s="374"/>
      <c r="L36" s="375"/>
      <c r="M36" s="66"/>
      <c r="N36" s="66"/>
      <c r="O36" s="344"/>
      <c r="P36" s="345"/>
      <c r="Q36" s="345"/>
      <c r="R36" s="345"/>
      <c r="S36" s="345"/>
      <c r="T36" s="346"/>
      <c r="U36" s="361"/>
      <c r="V36" s="66"/>
      <c r="W36" s="66"/>
    </row>
    <row r="37" spans="2:23" ht="15.75" customHeight="1" x14ac:dyDescent="0.45">
      <c r="B37" s="48" t="s">
        <v>64</v>
      </c>
      <c r="C37" s="49">
        <f>E37</f>
        <v>0</v>
      </c>
      <c r="D37" s="50" t="s">
        <v>53</v>
      </c>
      <c r="E37" s="67">
        <f>IF(AND(C35&lt;2000),(TARIFFER!E22*C38),IF(AND(C35&gt;=2000),(TARIFFER!E23*C38)))</f>
        <v>0</v>
      </c>
      <c r="F37" s="376"/>
      <c r="G37" s="377"/>
      <c r="H37" s="377"/>
      <c r="I37" s="377"/>
      <c r="J37" s="377"/>
      <c r="K37" s="377"/>
      <c r="L37" s="378"/>
      <c r="M37" s="66"/>
      <c r="N37" s="66"/>
      <c r="O37" s="344"/>
      <c r="P37" s="345"/>
      <c r="Q37" s="345"/>
      <c r="R37" s="345"/>
      <c r="S37" s="345"/>
      <c r="T37" s="346"/>
      <c r="U37" s="361"/>
      <c r="V37" s="66"/>
      <c r="W37" s="66"/>
    </row>
    <row r="38" spans="2:23" ht="15.75" customHeight="1" x14ac:dyDescent="0.45">
      <c r="B38" s="276" t="s">
        <v>83</v>
      </c>
      <c r="C38" s="277"/>
      <c r="D38" s="278" t="s">
        <v>66</v>
      </c>
      <c r="E38" s="66"/>
      <c r="F38" s="445" t="s">
        <v>84</v>
      </c>
      <c r="G38" s="446"/>
      <c r="H38" s="446"/>
      <c r="I38" s="447"/>
      <c r="J38" s="462"/>
      <c r="K38" s="463"/>
      <c r="L38" s="283" t="s">
        <v>61</v>
      </c>
      <c r="M38" s="66"/>
      <c r="N38" s="66"/>
      <c r="O38" s="347"/>
      <c r="P38" s="348"/>
      <c r="Q38" s="348"/>
      <c r="R38" s="348"/>
      <c r="S38" s="348"/>
      <c r="T38" s="349"/>
      <c r="U38" s="362"/>
      <c r="V38" s="66"/>
      <c r="W38" s="66"/>
    </row>
    <row r="39" spans="2:23" ht="15.75" customHeight="1" x14ac:dyDescent="0.45">
      <c r="B39" s="276"/>
      <c r="C39" s="277"/>
      <c r="D39" s="278"/>
      <c r="E39" s="66"/>
      <c r="F39" s="448"/>
      <c r="G39" s="449"/>
      <c r="H39" s="449"/>
      <c r="I39" s="450"/>
      <c r="J39" s="464"/>
      <c r="K39" s="465"/>
      <c r="L39" s="386"/>
      <c r="M39" s="66"/>
      <c r="N39" s="66"/>
      <c r="O39" s="357" t="s">
        <v>85</v>
      </c>
      <c r="P39" s="358"/>
      <c r="Q39" s="358"/>
      <c r="R39" s="358"/>
      <c r="S39" s="358"/>
      <c r="T39" s="359"/>
      <c r="U39" s="355" t="str">
        <f>J56</f>
        <v/>
      </c>
      <c r="V39" s="66"/>
      <c r="W39" s="66"/>
    </row>
    <row r="40" spans="2:23" ht="15.75" customHeight="1" x14ac:dyDescent="0.45">
      <c r="B40" s="297" t="s">
        <v>86</v>
      </c>
      <c r="C40" s="272" t="str">
        <f>IF(E37&lt;=0,"",E37)</f>
        <v/>
      </c>
      <c r="D40" s="351" t="s">
        <v>53</v>
      </c>
      <c r="E40" s="66"/>
      <c r="F40" s="487" t="s">
        <v>87</v>
      </c>
      <c r="G40" s="488"/>
      <c r="H40" s="488"/>
      <c r="I40" s="489"/>
      <c r="J40" s="456">
        <f>IF(AND(J38&lt;50),(TARIFFER!L3*J41),IF(AND(J38&gt;=50,J38&lt;200),(TARIFFER!L4*J41),IF(AND(J38&gt;=200,J38&lt;1000),(TARIFFER!L5*J41),IF(AND(J38&gt;=1000,J38&lt;5000),(TARIFFER!L6*J41),IF(AND(J38&gt;=5000,J38&lt;10000),(TARIFFER!L7*J41),IF(AND(J38&gt;=10000,J38&lt;1000000),(TARIFFER!L8*J41)))))))</f>
        <v>0</v>
      </c>
      <c r="K40" s="457" t="e">
        <v>#REF!</v>
      </c>
      <c r="L40" s="72" t="s">
        <v>53</v>
      </c>
      <c r="M40" s="66"/>
      <c r="N40" s="66"/>
      <c r="O40" s="347"/>
      <c r="P40" s="348"/>
      <c r="Q40" s="348"/>
      <c r="R40" s="348"/>
      <c r="S40" s="348"/>
      <c r="T40" s="349"/>
      <c r="U40" s="355"/>
      <c r="V40" s="66"/>
      <c r="W40" s="66"/>
    </row>
    <row r="41" spans="2:23" ht="15.75" customHeight="1" thickBot="1" x14ac:dyDescent="0.5">
      <c r="B41" s="298"/>
      <c r="C41" s="273"/>
      <c r="D41" s="352"/>
      <c r="E41" s="66"/>
      <c r="F41" s="490" t="s">
        <v>88</v>
      </c>
      <c r="G41" s="491"/>
      <c r="H41" s="491"/>
      <c r="I41" s="491"/>
      <c r="J41" s="458"/>
      <c r="K41" s="458"/>
      <c r="L41" s="278" t="s">
        <v>89</v>
      </c>
      <c r="M41" s="66"/>
      <c r="N41" s="66"/>
      <c r="O41" s="357" t="s">
        <v>90</v>
      </c>
      <c r="P41" s="358"/>
      <c r="Q41" s="358"/>
      <c r="R41" s="358"/>
      <c r="S41" s="358"/>
      <c r="T41" s="359"/>
      <c r="U41" s="360" t="str">
        <f>J69</f>
        <v/>
      </c>
      <c r="V41" s="66"/>
      <c r="W41" s="66"/>
    </row>
    <row r="42" spans="2:23" ht="15.75" customHeight="1" thickBot="1" x14ac:dyDescent="0.5">
      <c r="E42" s="66"/>
      <c r="F42" s="490"/>
      <c r="G42" s="491"/>
      <c r="H42" s="491"/>
      <c r="I42" s="491"/>
      <c r="J42" s="458"/>
      <c r="K42" s="458"/>
      <c r="L42" s="278"/>
      <c r="M42" s="66"/>
      <c r="N42" s="66"/>
      <c r="O42" s="344"/>
      <c r="P42" s="345"/>
      <c r="Q42" s="345"/>
      <c r="R42" s="345"/>
      <c r="S42" s="345"/>
      <c r="T42" s="346"/>
      <c r="U42" s="361"/>
      <c r="V42" s="66"/>
      <c r="W42" s="66"/>
    </row>
    <row r="43" spans="2:23" ht="15.75" customHeight="1" thickBot="1" x14ac:dyDescent="0.5">
      <c r="B43" s="96"/>
      <c r="C43" s="101"/>
      <c r="D43" s="102"/>
      <c r="E43" s="66"/>
      <c r="F43" s="411" t="s">
        <v>91</v>
      </c>
      <c r="G43" s="412"/>
      <c r="H43" s="412"/>
      <c r="I43" s="412"/>
      <c r="J43" s="459" t="str">
        <f>IF(J38&gt;0,J40*J41,"")</f>
        <v/>
      </c>
      <c r="K43" s="459" t="str">
        <f>IF(K38&gt;0,K40*K41,"")</f>
        <v/>
      </c>
      <c r="L43" s="291" t="s">
        <v>53</v>
      </c>
      <c r="M43" s="66"/>
      <c r="N43" s="66"/>
      <c r="O43" s="433" t="s">
        <v>92</v>
      </c>
      <c r="P43" s="434"/>
      <c r="Q43" s="434"/>
      <c r="R43" s="434"/>
      <c r="S43" s="434"/>
      <c r="T43" s="435"/>
      <c r="U43" s="495" t="str">
        <f>IF(V43&gt;0,V43,"")</f>
        <v/>
      </c>
      <c r="V43" s="106">
        <f>SUM(U13:U42)</f>
        <v>0</v>
      </c>
      <c r="W43" s="66"/>
    </row>
    <row r="44" spans="2:23" ht="15.75" customHeight="1" thickBot="1" x14ac:dyDescent="0.5">
      <c r="B44" s="504" t="s">
        <v>93</v>
      </c>
      <c r="C44" s="505"/>
      <c r="D44" s="506"/>
      <c r="E44" s="66"/>
      <c r="F44" s="413"/>
      <c r="G44" s="414"/>
      <c r="H44" s="414"/>
      <c r="I44" s="414"/>
      <c r="J44" s="460"/>
      <c r="K44" s="460"/>
      <c r="L44" s="292"/>
      <c r="M44" s="66"/>
      <c r="N44" s="66"/>
      <c r="O44" s="436"/>
      <c r="P44" s="437"/>
      <c r="Q44" s="437"/>
      <c r="R44" s="437"/>
      <c r="S44" s="437"/>
      <c r="T44" s="438"/>
      <c r="U44" s="496"/>
      <c r="V44" s="66"/>
      <c r="W44" s="66"/>
    </row>
    <row r="45" spans="2:23" ht="15.75" customHeight="1" x14ac:dyDescent="0.45">
      <c r="B45" s="507"/>
      <c r="C45" s="508"/>
      <c r="D45" s="509"/>
      <c r="E45" s="66"/>
      <c r="M45" s="66"/>
      <c r="N45" s="66"/>
      <c r="V45" s="66"/>
      <c r="W45" s="66"/>
    </row>
    <row r="46" spans="2:23" ht="15.75" customHeight="1" thickBot="1" x14ac:dyDescent="0.5">
      <c r="B46" s="510"/>
      <c r="C46" s="511"/>
      <c r="D46" s="512"/>
      <c r="E46" s="66"/>
      <c r="M46" s="66"/>
      <c r="N46" s="66"/>
      <c r="V46" s="66"/>
      <c r="W46" s="66"/>
    </row>
    <row r="47" spans="2:23" ht="15.75" customHeight="1" thickBot="1" x14ac:dyDescent="0.5">
      <c r="B47" s="75"/>
      <c r="C47" s="76"/>
      <c r="D47" s="77"/>
      <c r="E47" s="66"/>
      <c r="F47" s="421" t="s">
        <v>94</v>
      </c>
      <c r="G47" s="422"/>
      <c r="H47" s="422"/>
      <c r="I47" s="422"/>
      <c r="J47" s="422"/>
      <c r="K47" s="422"/>
      <c r="L47" s="423"/>
      <c r="M47" s="66"/>
      <c r="N47" s="66"/>
      <c r="V47" s="66"/>
      <c r="W47" s="66"/>
    </row>
    <row r="48" spans="2:23" ht="15.75" customHeight="1" x14ac:dyDescent="0.45">
      <c r="B48" s="252" t="s">
        <v>95</v>
      </c>
      <c r="C48" s="253"/>
      <c r="D48" s="254"/>
      <c r="E48" s="66"/>
      <c r="F48" s="424"/>
      <c r="G48" s="425"/>
      <c r="H48" s="425"/>
      <c r="I48" s="425"/>
      <c r="J48" s="425"/>
      <c r="K48" s="425"/>
      <c r="L48" s="426"/>
      <c r="M48" s="66"/>
      <c r="N48" s="66"/>
      <c r="V48" s="66"/>
      <c r="W48" s="66"/>
    </row>
    <row r="49" spans="2:23" ht="15.75" customHeight="1" x14ac:dyDescent="0.45">
      <c r="B49" s="255"/>
      <c r="C49" s="256"/>
      <c r="D49" s="257"/>
      <c r="E49" s="66"/>
      <c r="F49" s="424"/>
      <c r="G49" s="425"/>
      <c r="H49" s="425"/>
      <c r="I49" s="425"/>
      <c r="J49" s="425"/>
      <c r="K49" s="425"/>
      <c r="L49" s="426"/>
      <c r="M49" s="66"/>
      <c r="N49" s="66"/>
      <c r="W49" s="66"/>
    </row>
    <row r="50" spans="2:23" ht="15.75" customHeight="1" x14ac:dyDescent="0.45">
      <c r="B50" s="255"/>
      <c r="C50" s="256"/>
      <c r="D50" s="257"/>
      <c r="E50" s="66"/>
      <c r="F50" s="424"/>
      <c r="G50" s="425"/>
      <c r="H50" s="425"/>
      <c r="I50" s="425"/>
      <c r="J50" s="425"/>
      <c r="K50" s="425"/>
      <c r="L50" s="426"/>
      <c r="M50" s="66"/>
      <c r="N50" s="66"/>
      <c r="W50" s="66"/>
    </row>
    <row r="51" spans="2:23" ht="15.75" customHeight="1" x14ac:dyDescent="0.45">
      <c r="B51" s="255"/>
      <c r="C51" s="256"/>
      <c r="D51" s="257"/>
      <c r="E51" s="66"/>
      <c r="F51" s="424"/>
      <c r="G51" s="425"/>
      <c r="H51" s="425"/>
      <c r="I51" s="425"/>
      <c r="J51" s="425"/>
      <c r="K51" s="425"/>
      <c r="L51" s="426"/>
      <c r="M51" s="66"/>
      <c r="N51" s="66"/>
      <c r="W51" s="66"/>
    </row>
    <row r="52" spans="2:23" ht="15.75" customHeight="1" x14ac:dyDescent="0.45">
      <c r="B52" s="255"/>
      <c r="C52" s="256"/>
      <c r="D52" s="257"/>
      <c r="E52" s="66"/>
      <c r="F52" s="451" t="s">
        <v>96</v>
      </c>
      <c r="G52" s="492"/>
      <c r="H52" s="492"/>
      <c r="I52" s="493"/>
      <c r="J52" s="440">
        <f>TARIFFER!L9</f>
        <v>500</v>
      </c>
      <c r="K52" s="441"/>
      <c r="L52" s="444" t="s">
        <v>53</v>
      </c>
      <c r="M52" s="66"/>
      <c r="N52" s="66"/>
      <c r="O52" s="33"/>
      <c r="P52" s="33"/>
      <c r="Q52" s="33"/>
      <c r="R52" s="33"/>
      <c r="S52" s="33"/>
      <c r="T52" s="33"/>
      <c r="U52" s="33"/>
      <c r="W52" s="66"/>
    </row>
    <row r="53" spans="2:23" ht="15.75" customHeight="1" x14ac:dyDescent="0.45">
      <c r="B53" s="255"/>
      <c r="C53" s="256"/>
      <c r="D53" s="257"/>
      <c r="E53" s="66"/>
      <c r="F53" s="258"/>
      <c r="G53" s="259"/>
      <c r="H53" s="259"/>
      <c r="I53" s="494"/>
      <c r="J53" s="442"/>
      <c r="K53" s="443"/>
      <c r="L53" s="444"/>
      <c r="M53" s="66"/>
      <c r="N53" s="66"/>
      <c r="O53" s="33"/>
      <c r="P53" s="33"/>
      <c r="Q53" s="33"/>
      <c r="R53" s="33"/>
      <c r="S53" s="33"/>
      <c r="T53" s="33"/>
      <c r="U53" s="33"/>
      <c r="W53" s="66"/>
    </row>
    <row r="54" spans="2:23" ht="15.75" customHeight="1" x14ac:dyDescent="0.45">
      <c r="B54" s="255"/>
      <c r="C54" s="256"/>
      <c r="D54" s="257"/>
      <c r="E54" s="66"/>
      <c r="F54" s="427" t="s">
        <v>97</v>
      </c>
      <c r="G54" s="428"/>
      <c r="H54" s="428"/>
      <c r="I54" s="428"/>
      <c r="J54" s="429"/>
      <c r="K54" s="429"/>
      <c r="L54" s="430" t="s">
        <v>98</v>
      </c>
      <c r="M54" s="66"/>
      <c r="N54" s="66"/>
      <c r="O54" s="56"/>
      <c r="P54" s="54"/>
      <c r="Q54" s="55"/>
      <c r="S54" s="54"/>
      <c r="T54" s="54"/>
      <c r="U54" s="56"/>
      <c r="W54" s="66"/>
    </row>
    <row r="55" spans="2:23" ht="15.75" customHeight="1" x14ac:dyDescent="0.45">
      <c r="B55" s="258"/>
      <c r="C55" s="259"/>
      <c r="D55" s="260"/>
      <c r="E55" s="66"/>
      <c r="F55" s="427"/>
      <c r="G55" s="428"/>
      <c r="H55" s="428"/>
      <c r="I55" s="428"/>
      <c r="J55" s="429"/>
      <c r="K55" s="429"/>
      <c r="L55" s="431"/>
      <c r="M55" s="66"/>
      <c r="N55" s="66"/>
      <c r="O55" s="56"/>
      <c r="P55" s="54"/>
      <c r="Q55" s="55"/>
      <c r="S55" s="54"/>
      <c r="T55" s="54"/>
      <c r="U55" s="56"/>
      <c r="W55" s="66"/>
    </row>
    <row r="56" spans="2:23" ht="15.75" customHeight="1" x14ac:dyDescent="0.45">
      <c r="B56" s="451" t="s">
        <v>99</v>
      </c>
      <c r="C56" s="452">
        <f>TARIFFER!O27</f>
        <v>15</v>
      </c>
      <c r="D56" s="454" t="s">
        <v>53</v>
      </c>
      <c r="E56" s="66"/>
      <c r="F56" s="411" t="s">
        <v>91</v>
      </c>
      <c r="G56" s="412"/>
      <c r="H56" s="412"/>
      <c r="I56" s="412"/>
      <c r="J56" s="439" t="str">
        <f>(IF(AND(J54&gt;=0,J54&lt;2),(""),IF(AND(J54&gt;=2,J54&lt;1000),(J54*J52))))</f>
        <v/>
      </c>
      <c r="K56" s="416"/>
      <c r="L56" s="291" t="s">
        <v>53</v>
      </c>
      <c r="M56" s="66"/>
      <c r="N56" s="66"/>
      <c r="O56" s="56"/>
      <c r="P56" s="54"/>
      <c r="Q56" s="55"/>
      <c r="S56" s="54"/>
      <c r="T56" s="54"/>
      <c r="U56" s="56"/>
      <c r="W56" s="66"/>
    </row>
    <row r="57" spans="2:23" ht="15.75" customHeight="1" thickBot="1" x14ac:dyDescent="0.5">
      <c r="B57" s="258"/>
      <c r="C57" s="453"/>
      <c r="D57" s="455"/>
      <c r="E57" s="66"/>
      <c r="F57" s="413"/>
      <c r="G57" s="414"/>
      <c r="H57" s="414"/>
      <c r="I57" s="414"/>
      <c r="J57" s="417"/>
      <c r="K57" s="418"/>
      <c r="L57" s="292"/>
      <c r="M57" s="66"/>
      <c r="N57" s="66"/>
      <c r="O57" s="56"/>
      <c r="P57" s="54"/>
      <c r="Q57" s="55"/>
      <c r="S57" s="54"/>
      <c r="T57" s="54"/>
      <c r="U57" s="56"/>
      <c r="W57" s="66"/>
    </row>
    <row r="58" spans="2:23" ht="15.75" customHeight="1" thickBot="1" x14ac:dyDescent="0.5">
      <c r="B58" s="363" t="s">
        <v>100</v>
      </c>
      <c r="C58" s="281"/>
      <c r="D58" s="293" t="s">
        <v>101</v>
      </c>
      <c r="E58" s="66"/>
      <c r="M58" s="66"/>
      <c r="N58" s="66"/>
      <c r="O58" s="56"/>
      <c r="P58" s="54"/>
      <c r="Q58" s="55"/>
      <c r="S58" s="54"/>
      <c r="T58" s="54"/>
      <c r="U58" s="56"/>
      <c r="W58" s="66"/>
    </row>
    <row r="59" spans="2:23" ht="15.75" customHeight="1" x14ac:dyDescent="0.45">
      <c r="B59" s="461"/>
      <c r="C59" s="282"/>
      <c r="D59" s="294"/>
      <c r="E59" s="66"/>
      <c r="F59" s="481" t="s">
        <v>102</v>
      </c>
      <c r="G59" s="482"/>
      <c r="H59" s="482"/>
      <c r="I59" s="482"/>
      <c r="J59" s="92" t="s">
        <v>103</v>
      </c>
      <c r="K59" s="92" t="s">
        <v>104</v>
      </c>
      <c r="L59" s="93">
        <f>TARIFFER!J27</f>
        <v>415</v>
      </c>
      <c r="M59" s="66"/>
      <c r="N59" s="66"/>
      <c r="O59" s="56"/>
      <c r="P59" s="54"/>
      <c r="Q59" s="55"/>
      <c r="S59" s="54"/>
      <c r="T59" s="54"/>
      <c r="U59" s="56"/>
      <c r="W59" s="66"/>
    </row>
    <row r="60" spans="2:23" ht="15.75" customHeight="1" x14ac:dyDescent="0.45">
      <c r="B60" s="384" t="s">
        <v>105</v>
      </c>
      <c r="C60" s="272" t="str">
        <f>IF(C58&lt;=0,"",C56*C58)</f>
        <v/>
      </c>
      <c r="D60" s="291" t="s">
        <v>53</v>
      </c>
      <c r="E60" s="66"/>
      <c r="F60" s="483" t="s">
        <v>106</v>
      </c>
      <c r="G60" s="484"/>
      <c r="H60" s="484"/>
      <c r="I60" s="484"/>
      <c r="J60" s="86" t="s">
        <v>107</v>
      </c>
      <c r="K60" s="86" t="s">
        <v>104</v>
      </c>
      <c r="L60" s="87">
        <f>TARIFFER!J28</f>
        <v>55</v>
      </c>
      <c r="M60" s="66"/>
      <c r="N60" s="66"/>
      <c r="V60" s="33"/>
      <c r="W60" s="66"/>
    </row>
    <row r="61" spans="2:23" ht="15.75" customHeight="1" thickBot="1" x14ac:dyDescent="0.5">
      <c r="B61" s="385"/>
      <c r="C61" s="273"/>
      <c r="D61" s="292"/>
      <c r="E61" s="69"/>
      <c r="F61" s="483" t="s">
        <v>108</v>
      </c>
      <c r="G61" s="484"/>
      <c r="H61" s="484"/>
      <c r="I61" s="484"/>
      <c r="J61" s="86" t="s">
        <v>109</v>
      </c>
      <c r="K61" s="86" t="s">
        <v>104</v>
      </c>
      <c r="L61" s="87">
        <f>TARIFFER!J30</f>
        <v>800</v>
      </c>
      <c r="M61" s="66"/>
      <c r="N61" s="66"/>
      <c r="V61" s="33"/>
      <c r="W61" s="66"/>
    </row>
    <row r="62" spans="2:23" ht="15.75" customHeight="1" thickBot="1" x14ac:dyDescent="0.5">
      <c r="E62" s="66"/>
      <c r="F62" s="485" t="s">
        <v>110</v>
      </c>
      <c r="G62" s="486"/>
      <c r="H62" s="486"/>
      <c r="I62" s="486"/>
      <c r="J62" s="90" t="s">
        <v>111</v>
      </c>
      <c r="K62" s="90" t="s">
        <v>104</v>
      </c>
      <c r="L62" s="91">
        <f>TARIFFER!J27</f>
        <v>415</v>
      </c>
      <c r="M62" s="67"/>
      <c r="N62" s="66"/>
      <c r="V62" s="54"/>
      <c r="W62" s="66"/>
    </row>
    <row r="63" spans="2:23" ht="15.75" customHeight="1" x14ac:dyDescent="0.45">
      <c r="B63" s="252" t="s">
        <v>112</v>
      </c>
      <c r="C63" s="253"/>
      <c r="D63" s="254"/>
      <c r="E63" s="66"/>
      <c r="F63" s="485" t="s">
        <v>113</v>
      </c>
      <c r="G63" s="486"/>
      <c r="H63" s="486"/>
      <c r="I63" s="486"/>
      <c r="J63" s="90" t="s">
        <v>107</v>
      </c>
      <c r="K63" s="90" t="s">
        <v>104</v>
      </c>
      <c r="L63" s="91">
        <f>TARIFFER!J28</f>
        <v>55</v>
      </c>
      <c r="M63" s="67"/>
      <c r="N63" s="66"/>
      <c r="V63" s="54"/>
    </row>
    <row r="64" spans="2:23" ht="15.75" customHeight="1" x14ac:dyDescent="0.45">
      <c r="B64" s="255"/>
      <c r="C64" s="256"/>
      <c r="D64" s="257"/>
      <c r="E64" s="66"/>
      <c r="F64" s="485" t="s">
        <v>114</v>
      </c>
      <c r="G64" s="486"/>
      <c r="H64" s="486"/>
      <c r="I64" s="486"/>
      <c r="J64" s="90" t="s">
        <v>109</v>
      </c>
      <c r="K64" s="90" t="s">
        <v>104</v>
      </c>
      <c r="L64" s="91">
        <f>TARIFFER!J30</f>
        <v>800</v>
      </c>
      <c r="M64" s="65"/>
      <c r="N64" s="66"/>
      <c r="V64" s="54"/>
    </row>
    <row r="65" spans="2:23" ht="15.75" customHeight="1" x14ac:dyDescent="0.45">
      <c r="B65" s="255"/>
      <c r="C65" s="256"/>
      <c r="D65" s="257"/>
      <c r="E65" s="66"/>
      <c r="F65" s="427" t="s">
        <v>115</v>
      </c>
      <c r="G65" s="428"/>
      <c r="H65" s="428"/>
      <c r="I65" s="428"/>
      <c r="J65" s="429"/>
      <c r="K65" s="429"/>
      <c r="L65" s="432" t="s">
        <v>98</v>
      </c>
      <c r="M65" s="65"/>
      <c r="N65" s="66"/>
      <c r="V65" s="54"/>
    </row>
    <row r="66" spans="2:23" ht="15.75" customHeight="1" thickBot="1" x14ac:dyDescent="0.5">
      <c r="B66" s="477"/>
      <c r="C66" s="478"/>
      <c r="D66" s="479"/>
      <c r="E66" s="66"/>
      <c r="F66" s="427"/>
      <c r="G66" s="428"/>
      <c r="H66" s="428"/>
      <c r="I66" s="428"/>
      <c r="J66" s="429"/>
      <c r="K66" s="429"/>
      <c r="L66" s="432"/>
      <c r="M66" s="65" t="str">
        <f>IF(J67&gt;0,J67*800,"")</f>
        <v/>
      </c>
      <c r="N66" s="66"/>
      <c r="V66" s="54"/>
    </row>
    <row r="67" spans="2:23" ht="15.75" customHeight="1" x14ac:dyDescent="0.45">
      <c r="B67" s="480" t="s">
        <v>116</v>
      </c>
      <c r="C67" s="497">
        <f>TARIFFER!O31</f>
        <v>500</v>
      </c>
      <c r="D67" s="502" t="s">
        <v>117</v>
      </c>
      <c r="E67" s="66"/>
      <c r="F67" s="337" t="s">
        <v>118</v>
      </c>
      <c r="G67" s="338"/>
      <c r="H67" s="338"/>
      <c r="I67" s="338"/>
      <c r="J67" s="405"/>
      <c r="K67" s="406"/>
      <c r="L67" s="409" t="s">
        <v>53</v>
      </c>
      <c r="M67" s="65"/>
      <c r="N67" s="66"/>
      <c r="V67" s="54"/>
    </row>
    <row r="68" spans="2:23" ht="15.75" customHeight="1" thickBot="1" x14ac:dyDescent="0.5">
      <c r="B68" s="295"/>
      <c r="C68" s="498"/>
      <c r="D68" s="503"/>
      <c r="E68" s="66"/>
      <c r="F68" s="403"/>
      <c r="G68" s="404"/>
      <c r="H68" s="404"/>
      <c r="I68" s="404"/>
      <c r="J68" s="407"/>
      <c r="K68" s="408"/>
      <c r="L68" s="410"/>
      <c r="M68" s="108" t="e">
        <f>_xlfn.XLOOKUP(J65,TARIFFER!J23:J24,TARIFFER!M23:M24,0,-1,)+_xlfn.XLOOKUP(J65,TARIFFER!J23:J24,TARIFFER!K23:K24,,1,)*(J65-_xlfn.XLOOKUP(J65,TARIFFER!I23:I24,TARIFFER!I23:I24,0,-1,))</f>
        <v>#N/A</v>
      </c>
      <c r="N68" s="66"/>
    </row>
    <row r="69" spans="2:23" ht="15.75" customHeight="1" x14ac:dyDescent="0.45">
      <c r="B69" s="295" t="s">
        <v>119</v>
      </c>
      <c r="C69" s="499"/>
      <c r="D69" s="503" t="s">
        <v>117</v>
      </c>
      <c r="E69" s="66"/>
      <c r="F69" s="411" t="s">
        <v>120</v>
      </c>
      <c r="G69" s="412"/>
      <c r="H69" s="412"/>
      <c r="I69" s="412"/>
      <c r="J69" s="415" t="str">
        <f>IF(J65&lt;=0,"",M69)</f>
        <v/>
      </c>
      <c r="K69" s="416"/>
      <c r="L69" s="419" t="s">
        <v>53</v>
      </c>
      <c r="M69" s="65" t="e">
        <f>IF(M68&lt;415,415+M66,(M68+M66))</f>
        <v>#N/A</v>
      </c>
      <c r="N69" s="66"/>
    </row>
    <row r="70" spans="2:23" ht="15.75" customHeight="1" thickBot="1" x14ac:dyDescent="0.5">
      <c r="B70" s="295"/>
      <c r="C70" s="499"/>
      <c r="D70" s="503"/>
      <c r="E70" s="66"/>
      <c r="F70" s="413"/>
      <c r="G70" s="414"/>
      <c r="H70" s="414"/>
      <c r="I70" s="414"/>
      <c r="J70" s="417"/>
      <c r="K70" s="418"/>
      <c r="L70" s="420"/>
      <c r="M70" s="66"/>
      <c r="N70" s="66"/>
    </row>
    <row r="71" spans="2:23" ht="15.75" customHeight="1" x14ac:dyDescent="0.45">
      <c r="B71" s="270" t="s">
        <v>121</v>
      </c>
      <c r="C71" s="500">
        <f>C67*C69</f>
        <v>0</v>
      </c>
      <c r="D71" s="319" t="s">
        <v>53</v>
      </c>
      <c r="E71" s="66"/>
      <c r="J71" s="350"/>
      <c r="K71" s="350"/>
      <c r="M71" s="66"/>
      <c r="N71" s="66"/>
    </row>
    <row r="72" spans="2:23" ht="15.75" customHeight="1" thickBot="1" x14ac:dyDescent="0.5">
      <c r="B72" s="271"/>
      <c r="C72" s="501"/>
      <c r="D72" s="320"/>
      <c r="E72" s="66"/>
      <c r="M72" s="66"/>
      <c r="N72" s="66"/>
    </row>
    <row r="73" spans="2:23" ht="15.75" customHeight="1" thickBot="1" x14ac:dyDescent="0.5">
      <c r="E73" s="66"/>
      <c r="N73" s="66"/>
    </row>
    <row r="74" spans="2:23" ht="15.75" customHeight="1" x14ac:dyDescent="0.45">
      <c r="B74" s="321" t="s">
        <v>122</v>
      </c>
      <c r="C74" s="322"/>
      <c r="D74" s="323"/>
      <c r="E74" s="66"/>
      <c r="N74" s="67"/>
      <c r="W74" s="33"/>
    </row>
    <row r="75" spans="2:23" ht="15.75" customHeight="1" x14ac:dyDescent="0.45">
      <c r="B75" s="324"/>
      <c r="C75" s="325"/>
      <c r="D75" s="326"/>
      <c r="E75" s="66"/>
      <c r="N75" s="67"/>
      <c r="W75" s="33"/>
    </row>
    <row r="76" spans="2:23" ht="15.75" customHeight="1" thickBot="1" x14ac:dyDescent="0.5">
      <c r="B76" s="327"/>
      <c r="C76" s="328"/>
      <c r="D76" s="329"/>
      <c r="E76" s="66"/>
      <c r="G76" s="63"/>
      <c r="N76" s="65"/>
      <c r="W76" s="55"/>
    </row>
    <row r="77" spans="2:23" ht="15.75" customHeight="1" thickBot="1" x14ac:dyDescent="0.5">
      <c r="E77" s="66"/>
      <c r="N77" s="65"/>
      <c r="W77" s="55"/>
    </row>
    <row r="78" spans="2:23" ht="15.75" customHeight="1" x14ac:dyDescent="0.45">
      <c r="B78" s="252" t="s">
        <v>123</v>
      </c>
      <c r="C78" s="253"/>
      <c r="D78" s="254"/>
      <c r="E78" s="66"/>
      <c r="N78" s="65"/>
      <c r="W78" s="55"/>
    </row>
    <row r="79" spans="2:23" ht="15.75" customHeight="1" x14ac:dyDescent="0.45">
      <c r="B79" s="255"/>
      <c r="C79" s="256"/>
      <c r="D79" s="257"/>
      <c r="E79" s="66"/>
      <c r="N79" s="65"/>
      <c r="W79" s="55"/>
    </row>
    <row r="80" spans="2:23" ht="15.75" customHeight="1" x14ac:dyDescent="0.45">
      <c r="B80" s="255"/>
      <c r="C80" s="256"/>
      <c r="D80" s="257"/>
      <c r="E80" s="66"/>
      <c r="N80" s="65"/>
      <c r="W80" s="55"/>
    </row>
    <row r="81" spans="2:23" ht="15.75" customHeight="1" x14ac:dyDescent="0.45">
      <c r="B81" s="258"/>
      <c r="C81" s="259"/>
      <c r="D81" s="260"/>
      <c r="E81" s="66"/>
      <c r="N81" s="65"/>
      <c r="W81" s="55"/>
    </row>
    <row r="82" spans="2:23" ht="15.75" customHeight="1" x14ac:dyDescent="0.45">
      <c r="B82" s="279" t="s">
        <v>60</v>
      </c>
      <c r="C82" s="281"/>
      <c r="D82" s="283" t="s">
        <v>61</v>
      </c>
      <c r="E82" s="66"/>
      <c r="N82" s="66"/>
    </row>
    <row r="83" spans="2:23" ht="15.75" customHeight="1" x14ac:dyDescent="0.45">
      <c r="B83" s="280"/>
      <c r="C83" s="282"/>
      <c r="D83" s="284"/>
      <c r="E83" s="66"/>
      <c r="N83" s="66"/>
    </row>
    <row r="84" spans="2:23" ht="15.75" customHeight="1" x14ac:dyDescent="0.45">
      <c r="B84" s="48" t="s">
        <v>124</v>
      </c>
      <c r="C84" s="49" t="e">
        <f>_xlfn.XLOOKUP(C82,TARIFFER!B33:B41,TARIFFER!E33:E41,0,-1,)+_xlfn.XLOOKUP(C82,TARIFFER!B33:B41,TARIFFER!C33:C41,,1,)*(C82-_xlfn.XLOOKUP(C82,TARIFFER!B34:B41,TARIFFER!B34:B41,0,-1,))</f>
        <v>#N/A</v>
      </c>
      <c r="D84" s="50" t="s">
        <v>53</v>
      </c>
      <c r="E84" s="66"/>
      <c r="N84" s="66"/>
    </row>
    <row r="85" spans="2:23" ht="15.75" customHeight="1" x14ac:dyDescent="0.45">
      <c r="B85" s="288" t="s">
        <v>125</v>
      </c>
      <c r="C85" s="281"/>
      <c r="D85" s="289" t="s">
        <v>126</v>
      </c>
      <c r="E85" s="66"/>
    </row>
    <row r="86" spans="2:23" ht="15.75" customHeight="1" x14ac:dyDescent="0.45">
      <c r="B86" s="288"/>
      <c r="C86" s="282"/>
      <c r="D86" s="290"/>
      <c r="E86" s="66"/>
    </row>
    <row r="87" spans="2:23" ht="15.75" customHeight="1" x14ac:dyDescent="0.45">
      <c r="B87" s="270" t="s">
        <v>121</v>
      </c>
      <c r="C87" s="272" t="str">
        <f>IF(C82&gt;0,C84*C85,"")</f>
        <v/>
      </c>
      <c r="D87" s="291" t="s">
        <v>53</v>
      </c>
      <c r="E87" s="66"/>
    </row>
    <row r="88" spans="2:23" ht="15.75" customHeight="1" thickBot="1" x14ac:dyDescent="0.5">
      <c r="B88" s="271"/>
      <c r="C88" s="273"/>
      <c r="D88" s="292"/>
      <c r="E88" s="66"/>
    </row>
    <row r="89" spans="2:23" ht="15.75" customHeight="1" x14ac:dyDescent="0.45">
      <c r="E89" s="66"/>
    </row>
    <row r="90" spans="2:23" ht="15.75" customHeight="1" thickBot="1" x14ac:dyDescent="0.5">
      <c r="B90" s="33"/>
      <c r="E90" s="66"/>
    </row>
    <row r="91" spans="2:23" ht="15.75" customHeight="1" x14ac:dyDescent="0.45">
      <c r="B91" s="261" t="s">
        <v>127</v>
      </c>
      <c r="C91" s="262"/>
      <c r="D91" s="263"/>
      <c r="E91" s="66"/>
    </row>
    <row r="92" spans="2:23" ht="15.75" customHeight="1" x14ac:dyDescent="0.45">
      <c r="B92" s="264"/>
      <c r="C92" s="265"/>
      <c r="D92" s="266"/>
      <c r="E92" s="66"/>
    </row>
    <row r="93" spans="2:23" ht="15.75" customHeight="1" x14ac:dyDescent="0.45">
      <c r="B93" s="264"/>
      <c r="C93" s="265"/>
      <c r="D93" s="266"/>
      <c r="E93" s="66"/>
    </row>
    <row r="94" spans="2:23" ht="15.75" customHeight="1" thickBot="1" x14ac:dyDescent="0.5">
      <c r="B94" s="267"/>
      <c r="C94" s="268"/>
      <c r="D94" s="269"/>
      <c r="E94" s="66">
        <f>IF(AND(C99&lt;300),(340*C102),IF(AND(C99&gt;=300,C99&lt;600),(420*C102),IF(AND(C99&gt;=600,C99&lt;1200),(510*C102),IF(AND(C99&gt;=1200,C99&lt;2000),(590*C102),IF(AND(C99&gt;=2000,C99&lt;3000),(680*C102),IF(AND(C99&gt;=3000,C99&lt;10000000),(760*C102)))))))</f>
        <v>0</v>
      </c>
    </row>
    <row r="95" spans="2:23" ht="15.75" customHeight="1" thickBot="1" x14ac:dyDescent="0.5">
      <c r="B95" s="33"/>
      <c r="E95" s="66"/>
    </row>
    <row r="96" spans="2:23" ht="15.75" customHeight="1" x14ac:dyDescent="0.45">
      <c r="B96" s="252" t="s">
        <v>128</v>
      </c>
      <c r="C96" s="253"/>
      <c r="D96" s="254"/>
      <c r="E96" s="66"/>
    </row>
    <row r="97" spans="2:5" ht="15.75" customHeight="1" x14ac:dyDescent="0.45">
      <c r="B97" s="255"/>
      <c r="C97" s="256"/>
      <c r="D97" s="257"/>
      <c r="E97" s="66"/>
    </row>
    <row r="98" spans="2:5" ht="15.75" customHeight="1" x14ac:dyDescent="0.45">
      <c r="B98" s="258"/>
      <c r="C98" s="259"/>
      <c r="D98" s="260"/>
      <c r="E98" s="66"/>
    </row>
    <row r="99" spans="2:5" ht="15.75" customHeight="1" x14ac:dyDescent="0.45">
      <c r="B99" s="285" t="s">
        <v>129</v>
      </c>
      <c r="C99" s="281"/>
      <c r="D99" s="286" t="s">
        <v>61</v>
      </c>
      <c r="E99" s="66"/>
    </row>
    <row r="100" spans="2:5" ht="15.75" customHeight="1" x14ac:dyDescent="0.45">
      <c r="B100" s="285"/>
      <c r="C100" s="282"/>
      <c r="D100" s="287"/>
      <c r="E100" s="66"/>
    </row>
    <row r="101" spans="2:5" ht="15.75" customHeight="1" x14ac:dyDescent="0.45">
      <c r="B101" s="51" t="s">
        <v>130</v>
      </c>
      <c r="C101" s="52" t="e">
        <f>_xlfn.XLOOKUP(C99,TARIFFER!A51:A56,TARIFFER!E51:E56,0,-1,)+_xlfn.XLOOKUP(C99,TARIFFER!A51:A56,TARIFFER!C51:C56,,1,)*(C99-_xlfn.XLOOKUP(C99,TARIFFER!A51:A56,TARIFFER!A51:A56,0,-1,))</f>
        <v>#N/A</v>
      </c>
      <c r="D101" s="53" t="s">
        <v>53</v>
      </c>
      <c r="E101" s="66"/>
    </row>
    <row r="102" spans="2:5" ht="15.75" customHeight="1" x14ac:dyDescent="0.45">
      <c r="B102" s="295" t="s">
        <v>131</v>
      </c>
      <c r="C102" s="277"/>
      <c r="D102" s="296" t="s">
        <v>132</v>
      </c>
      <c r="E102" s="66"/>
    </row>
    <row r="103" spans="2:5" ht="15.75" customHeight="1" x14ac:dyDescent="0.45">
      <c r="B103" s="295"/>
      <c r="C103" s="277"/>
      <c r="D103" s="296"/>
      <c r="E103" s="66"/>
    </row>
    <row r="104" spans="2:5" ht="15.75" customHeight="1" x14ac:dyDescent="0.45">
      <c r="B104" s="270" t="s">
        <v>133</v>
      </c>
      <c r="C104" s="272" t="str">
        <f>IF(C99&lt;=0,"",E94)</f>
        <v/>
      </c>
      <c r="D104" s="274" t="s">
        <v>53</v>
      </c>
      <c r="E104" s="66"/>
    </row>
    <row r="105" spans="2:5" ht="15.75" customHeight="1" thickBot="1" x14ac:dyDescent="0.5">
      <c r="B105" s="271"/>
      <c r="C105" s="273"/>
      <c r="D105" s="275"/>
      <c r="E105" s="66"/>
    </row>
    <row r="106" spans="2:5" ht="15.75" customHeight="1" x14ac:dyDescent="0.45">
      <c r="E106" s="66"/>
    </row>
    <row r="107" spans="2:5" ht="15.75" customHeight="1" x14ac:dyDescent="0.45">
      <c r="E107" s="66"/>
    </row>
    <row r="108" spans="2:5" ht="15.75" customHeight="1" x14ac:dyDescent="0.45">
      <c r="E108" s="66"/>
    </row>
    <row r="109" spans="2:5" ht="15.75" customHeight="1" x14ac:dyDescent="0.45">
      <c r="E109" s="66"/>
    </row>
    <row r="110" spans="2:5" ht="15.75" customHeight="1" x14ac:dyDescent="0.45">
      <c r="E110" s="66"/>
    </row>
    <row r="111" spans="2:5" ht="15.75" customHeight="1" x14ac:dyDescent="0.45">
      <c r="E111" s="66"/>
    </row>
    <row r="112" spans="2:5" ht="15.75" customHeight="1" x14ac:dyDescent="0.45">
      <c r="E112" s="66"/>
    </row>
    <row r="113" spans="5:5" ht="15.75" customHeight="1" x14ac:dyDescent="0.45">
      <c r="E113" s="66"/>
    </row>
  </sheetData>
  <sheetProtection selectLockedCells="1"/>
  <mergeCells count="156">
    <mergeCell ref="B69:B70"/>
    <mergeCell ref="B71:B72"/>
    <mergeCell ref="C67:C68"/>
    <mergeCell ref="C69:C70"/>
    <mergeCell ref="C71:C72"/>
    <mergeCell ref="D67:D68"/>
    <mergeCell ref="D69:D70"/>
    <mergeCell ref="D71:D72"/>
    <mergeCell ref="B44:D46"/>
    <mergeCell ref="U39:U40"/>
    <mergeCell ref="O41:T42"/>
    <mergeCell ref="U41:U42"/>
    <mergeCell ref="B2:U7"/>
    <mergeCell ref="U23:U24"/>
    <mergeCell ref="O23:T24"/>
    <mergeCell ref="B63:D66"/>
    <mergeCell ref="B67:B68"/>
    <mergeCell ref="U31:U32"/>
    <mergeCell ref="F59:I59"/>
    <mergeCell ref="F60:I60"/>
    <mergeCell ref="F61:I61"/>
    <mergeCell ref="F62:I62"/>
    <mergeCell ref="F63:I63"/>
    <mergeCell ref="F64:I64"/>
    <mergeCell ref="F40:I40"/>
    <mergeCell ref="F41:I42"/>
    <mergeCell ref="F43:I44"/>
    <mergeCell ref="L41:L42"/>
    <mergeCell ref="L43:L44"/>
    <mergeCell ref="F56:I57"/>
    <mergeCell ref="F52:I53"/>
    <mergeCell ref="U43:U44"/>
    <mergeCell ref="O43:T44"/>
    <mergeCell ref="J56:K57"/>
    <mergeCell ref="L56:L57"/>
    <mergeCell ref="J52:K53"/>
    <mergeCell ref="L52:L53"/>
    <mergeCell ref="F38:I39"/>
    <mergeCell ref="B60:B61"/>
    <mergeCell ref="C60:C61"/>
    <mergeCell ref="D60:D61"/>
    <mergeCell ref="B48:D55"/>
    <mergeCell ref="B56:B57"/>
    <mergeCell ref="C56:C57"/>
    <mergeCell ref="D56:D57"/>
    <mergeCell ref="J40:K40"/>
    <mergeCell ref="J41:K42"/>
    <mergeCell ref="J43:K44"/>
    <mergeCell ref="B58:B59"/>
    <mergeCell ref="C58:C59"/>
    <mergeCell ref="L38:L39"/>
    <mergeCell ref="J38:K39"/>
    <mergeCell ref="O39:T40"/>
    <mergeCell ref="F67:I68"/>
    <mergeCell ref="J67:K68"/>
    <mergeCell ref="L67:L68"/>
    <mergeCell ref="F69:I70"/>
    <mergeCell ref="J69:K70"/>
    <mergeCell ref="L69:L70"/>
    <mergeCell ref="F47:L51"/>
    <mergeCell ref="F54:I55"/>
    <mergeCell ref="J54:K55"/>
    <mergeCell ref="L54:L55"/>
    <mergeCell ref="F65:I66"/>
    <mergeCell ref="J65:K66"/>
    <mergeCell ref="L65:L66"/>
    <mergeCell ref="F33:L37"/>
    <mergeCell ref="F15:I15"/>
    <mergeCell ref="J15:K15"/>
    <mergeCell ref="B13:D17"/>
    <mergeCell ref="B25:B26"/>
    <mergeCell ref="C25:C26"/>
    <mergeCell ref="D25:D26"/>
    <mergeCell ref="B23:B24"/>
    <mergeCell ref="C23:C24"/>
    <mergeCell ref="D23:D24"/>
    <mergeCell ref="C20:C21"/>
    <mergeCell ref="D20:D21"/>
    <mergeCell ref="B20:B21"/>
    <mergeCell ref="F18:I19"/>
    <mergeCell ref="J18:K19"/>
    <mergeCell ref="J16:K17"/>
    <mergeCell ref="F21:L22"/>
    <mergeCell ref="F16:I17"/>
    <mergeCell ref="L18:L19"/>
    <mergeCell ref="F26:I27"/>
    <mergeCell ref="J26:K27"/>
    <mergeCell ref="F28:I29"/>
    <mergeCell ref="J28:K29"/>
    <mergeCell ref="B18:B19"/>
    <mergeCell ref="C18:C19"/>
    <mergeCell ref="D18:D19"/>
    <mergeCell ref="U13:U16"/>
    <mergeCell ref="O17:T20"/>
    <mergeCell ref="U17:U20"/>
    <mergeCell ref="U21:U22"/>
    <mergeCell ref="O21:T22"/>
    <mergeCell ref="L26:L27"/>
    <mergeCell ref="L28:L29"/>
    <mergeCell ref="O33:T34"/>
    <mergeCell ref="U33:U34"/>
    <mergeCell ref="O35:T38"/>
    <mergeCell ref="U35:U38"/>
    <mergeCell ref="O25:T28"/>
    <mergeCell ref="U25:U28"/>
    <mergeCell ref="O29:T30"/>
    <mergeCell ref="U29:U30"/>
    <mergeCell ref="O31:T32"/>
    <mergeCell ref="D102:D103"/>
    <mergeCell ref="B40:B41"/>
    <mergeCell ref="B8:D11"/>
    <mergeCell ref="F8:L11"/>
    <mergeCell ref="O8:U11"/>
    <mergeCell ref="F30:I31"/>
    <mergeCell ref="J30:K31"/>
    <mergeCell ref="L30:L31"/>
    <mergeCell ref="B74:D76"/>
    <mergeCell ref="F23:I23"/>
    <mergeCell ref="F13:L14"/>
    <mergeCell ref="L16:L17"/>
    <mergeCell ref="J23:K23"/>
    <mergeCell ref="F24:I25"/>
    <mergeCell ref="J24:K25"/>
    <mergeCell ref="L24:L25"/>
    <mergeCell ref="O13:T16"/>
    <mergeCell ref="J71:K71"/>
    <mergeCell ref="B30:D34"/>
    <mergeCell ref="B35:B36"/>
    <mergeCell ref="C35:C36"/>
    <mergeCell ref="D35:D36"/>
    <mergeCell ref="C40:C41"/>
    <mergeCell ref="D40:D41"/>
    <mergeCell ref="B96:D98"/>
    <mergeCell ref="B91:D94"/>
    <mergeCell ref="B104:B105"/>
    <mergeCell ref="C104:C105"/>
    <mergeCell ref="D104:D105"/>
    <mergeCell ref="B78:D81"/>
    <mergeCell ref="B38:B39"/>
    <mergeCell ref="C38:C39"/>
    <mergeCell ref="D38:D39"/>
    <mergeCell ref="B82:B83"/>
    <mergeCell ref="C82:C83"/>
    <mergeCell ref="D82:D83"/>
    <mergeCell ref="B99:B100"/>
    <mergeCell ref="C99:C100"/>
    <mergeCell ref="D99:D100"/>
    <mergeCell ref="B85:B86"/>
    <mergeCell ref="C85:C86"/>
    <mergeCell ref="D85:D86"/>
    <mergeCell ref="B87:B88"/>
    <mergeCell ref="C87:C88"/>
    <mergeCell ref="D87:D88"/>
    <mergeCell ref="D58:D59"/>
    <mergeCell ref="B102:B103"/>
    <mergeCell ref="C102:C103"/>
  </mergeCells>
  <pageMargins left="0.7" right="0.7" top="0.75" bottom="0.75" header="0.3" footer="0.3"/>
  <pageSetup paperSize="9" orientation="portrait" r:id="rId1"/>
  <ignoredErrors>
    <ignoredError sqref="C84 M69" evalError="1"/>
    <ignoredError sqref="M68" evalError="1" formulaRange="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8E167-E06A-44D6-8E81-F1BC906AFA9B}">
  <dimension ref="B1:W137"/>
  <sheetViews>
    <sheetView showGridLines="0" topLeftCell="B20" workbookViewId="0">
      <selection activeCell="P62" sqref="P62"/>
    </sheetView>
  </sheetViews>
  <sheetFormatPr defaultColWidth="9.1796875" defaultRowHeight="20.5" x14ac:dyDescent="0.45"/>
  <cols>
    <col min="1" max="1" width="3.54296875" style="1" customWidth="1"/>
    <col min="2" max="2" width="64.453125" style="1" customWidth="1"/>
    <col min="3" max="3" width="18.54296875" style="1" customWidth="1"/>
    <col min="4" max="4" width="13.26953125" style="1" customWidth="1"/>
    <col min="5" max="8" width="9.1796875" style="1"/>
    <col min="9" max="9" width="15" style="1" customWidth="1"/>
    <col min="10" max="10" width="10.54296875" style="1" customWidth="1"/>
    <col min="11" max="11" width="9.1796875" style="1"/>
    <col min="12" max="12" width="10.453125" style="1" customWidth="1"/>
    <col min="13" max="13" width="2.7265625" style="1" customWidth="1"/>
    <col min="14" max="14" width="9.1796875" style="1"/>
    <col min="15" max="15" width="10.81640625" style="1" customWidth="1"/>
    <col min="16" max="19" width="9.1796875" style="1"/>
    <col min="20" max="20" width="10.54296875" style="1" bestFit="1" customWidth="1"/>
    <col min="21" max="21" width="16.1796875" style="1" customWidth="1"/>
    <col min="22" max="22" width="3.54296875" style="1" customWidth="1"/>
    <col min="23" max="16384" width="9.1796875" style="1"/>
  </cols>
  <sheetData>
    <row r="1" spans="2:23" ht="15.75" customHeight="1" thickBot="1" x14ac:dyDescent="0.5">
      <c r="V1" s="66"/>
      <c r="W1" s="66"/>
    </row>
    <row r="2" spans="2:23" ht="15.75" customHeight="1" x14ac:dyDescent="0.45">
      <c r="B2" s="466" t="s">
        <v>134</v>
      </c>
      <c r="C2" s="467"/>
      <c r="D2" s="467"/>
      <c r="E2" s="467"/>
      <c r="F2" s="467"/>
      <c r="G2" s="467"/>
      <c r="H2" s="467"/>
      <c r="I2" s="467"/>
      <c r="J2" s="467"/>
      <c r="K2" s="467"/>
      <c r="L2" s="467"/>
      <c r="M2" s="467"/>
      <c r="N2" s="467"/>
      <c r="O2" s="467"/>
      <c r="P2" s="467"/>
      <c r="Q2" s="467"/>
      <c r="R2" s="467"/>
      <c r="S2" s="467"/>
      <c r="T2" s="467"/>
      <c r="U2" s="468"/>
      <c r="V2" s="64"/>
      <c r="W2" s="64"/>
    </row>
    <row r="3" spans="2:23" ht="15.75" customHeight="1" x14ac:dyDescent="0.45">
      <c r="B3" s="469"/>
      <c r="C3" s="470"/>
      <c r="D3" s="470"/>
      <c r="E3" s="470"/>
      <c r="F3" s="470"/>
      <c r="G3" s="470"/>
      <c r="H3" s="470"/>
      <c r="I3" s="470"/>
      <c r="J3" s="470"/>
      <c r="K3" s="470"/>
      <c r="L3" s="470"/>
      <c r="M3" s="470"/>
      <c r="N3" s="470"/>
      <c r="O3" s="470"/>
      <c r="P3" s="470"/>
      <c r="Q3" s="470"/>
      <c r="R3" s="470"/>
      <c r="S3" s="470"/>
      <c r="T3" s="470"/>
      <c r="U3" s="471"/>
      <c r="V3" s="64"/>
      <c r="W3" s="64"/>
    </row>
    <row r="4" spans="2:23" ht="15.75" customHeight="1" x14ac:dyDescent="0.45">
      <c r="B4" s="469"/>
      <c r="C4" s="470"/>
      <c r="D4" s="470"/>
      <c r="E4" s="470"/>
      <c r="F4" s="470"/>
      <c r="G4" s="470"/>
      <c r="H4" s="470"/>
      <c r="I4" s="470"/>
      <c r="J4" s="470"/>
      <c r="K4" s="470"/>
      <c r="L4" s="470"/>
      <c r="M4" s="470"/>
      <c r="N4" s="470"/>
      <c r="O4" s="470"/>
      <c r="P4" s="470"/>
      <c r="Q4" s="470"/>
      <c r="R4" s="470"/>
      <c r="S4" s="470"/>
      <c r="T4" s="470"/>
      <c r="U4" s="471"/>
      <c r="V4" s="64"/>
      <c r="W4" s="64"/>
    </row>
    <row r="5" spans="2:23" ht="15.75" customHeight="1" x14ac:dyDescent="0.45">
      <c r="B5" s="469"/>
      <c r="C5" s="470"/>
      <c r="D5" s="470"/>
      <c r="E5" s="470"/>
      <c r="F5" s="470"/>
      <c r="G5" s="470"/>
      <c r="H5" s="470"/>
      <c r="I5" s="470"/>
      <c r="J5" s="470"/>
      <c r="K5" s="470"/>
      <c r="L5" s="470"/>
      <c r="M5" s="470"/>
      <c r="N5" s="470"/>
      <c r="O5" s="470"/>
      <c r="P5" s="470"/>
      <c r="Q5" s="470"/>
      <c r="R5" s="470"/>
      <c r="S5" s="470"/>
      <c r="T5" s="470"/>
      <c r="U5" s="471"/>
      <c r="V5" s="64"/>
      <c r="W5" s="64"/>
    </row>
    <row r="6" spans="2:23" ht="15.75" customHeight="1" x14ac:dyDescent="0.45">
      <c r="B6" s="469"/>
      <c r="C6" s="470"/>
      <c r="D6" s="470"/>
      <c r="E6" s="470"/>
      <c r="F6" s="470"/>
      <c r="G6" s="470"/>
      <c r="H6" s="470"/>
      <c r="I6" s="470"/>
      <c r="J6" s="470"/>
      <c r="K6" s="470"/>
      <c r="L6" s="470"/>
      <c r="M6" s="470"/>
      <c r="N6" s="470"/>
      <c r="O6" s="470"/>
      <c r="P6" s="470"/>
      <c r="Q6" s="470"/>
      <c r="R6" s="470"/>
      <c r="S6" s="470"/>
      <c r="T6" s="470"/>
      <c r="U6" s="471"/>
      <c r="V6" s="64"/>
      <c r="W6" s="64"/>
    </row>
    <row r="7" spans="2:23" ht="15.75" customHeight="1" thickBot="1" x14ac:dyDescent="0.5">
      <c r="B7" s="472"/>
      <c r="C7" s="473"/>
      <c r="D7" s="473"/>
      <c r="E7" s="473"/>
      <c r="F7" s="473"/>
      <c r="G7" s="473"/>
      <c r="H7" s="473"/>
      <c r="I7" s="473"/>
      <c r="J7" s="473"/>
      <c r="K7" s="473"/>
      <c r="L7" s="473"/>
      <c r="M7" s="473"/>
      <c r="N7" s="473"/>
      <c r="O7" s="473"/>
      <c r="P7" s="473"/>
      <c r="Q7" s="473"/>
      <c r="R7" s="473"/>
      <c r="S7" s="473"/>
      <c r="T7" s="473"/>
      <c r="U7" s="474"/>
      <c r="V7" s="64"/>
      <c r="W7" s="64"/>
    </row>
    <row r="8" spans="2:23" ht="15.75" customHeight="1" x14ac:dyDescent="0.45">
      <c r="B8" s="299" t="s">
        <v>46</v>
      </c>
      <c r="C8" s="300"/>
      <c r="D8" s="301"/>
      <c r="E8" s="68"/>
      <c r="F8" s="299" t="s">
        <v>47</v>
      </c>
      <c r="G8" s="300"/>
      <c r="H8" s="300"/>
      <c r="I8" s="300"/>
      <c r="J8" s="300"/>
      <c r="K8" s="300"/>
      <c r="L8" s="301"/>
      <c r="M8" s="64"/>
      <c r="N8" s="64"/>
      <c r="O8" s="305" t="s">
        <v>48</v>
      </c>
      <c r="P8" s="306"/>
      <c r="Q8" s="306"/>
      <c r="R8" s="306"/>
      <c r="S8" s="306"/>
      <c r="T8" s="306"/>
      <c r="U8" s="307"/>
      <c r="V8" s="64"/>
      <c r="W8" s="64"/>
    </row>
    <row r="9" spans="2:23" ht="15.75" customHeight="1" x14ac:dyDescent="0.45">
      <c r="B9" s="299"/>
      <c r="C9" s="300"/>
      <c r="D9" s="301"/>
      <c r="E9" s="68"/>
      <c r="F9" s="299"/>
      <c r="G9" s="300"/>
      <c r="H9" s="300"/>
      <c r="I9" s="300"/>
      <c r="J9" s="300"/>
      <c r="K9" s="300"/>
      <c r="L9" s="301"/>
      <c r="M9" s="64"/>
      <c r="N9" s="64"/>
      <c r="O9" s="305"/>
      <c r="P9" s="306"/>
      <c r="Q9" s="306"/>
      <c r="R9" s="306"/>
      <c r="S9" s="306"/>
      <c r="T9" s="306"/>
      <c r="U9" s="307"/>
      <c r="V9" s="64"/>
      <c r="W9" s="64"/>
    </row>
    <row r="10" spans="2:23" ht="15.75" customHeight="1" x14ac:dyDescent="0.45">
      <c r="B10" s="299"/>
      <c r="C10" s="300"/>
      <c r="D10" s="301"/>
      <c r="E10" s="68"/>
      <c r="F10" s="299"/>
      <c r="G10" s="300"/>
      <c r="H10" s="300"/>
      <c r="I10" s="300"/>
      <c r="J10" s="300"/>
      <c r="K10" s="300"/>
      <c r="L10" s="301"/>
      <c r="M10" s="64"/>
      <c r="N10" s="64"/>
      <c r="O10" s="305"/>
      <c r="P10" s="306"/>
      <c r="Q10" s="306"/>
      <c r="R10" s="306"/>
      <c r="S10" s="306"/>
      <c r="T10" s="306"/>
      <c r="U10" s="307"/>
      <c r="V10" s="64"/>
      <c r="W10" s="64"/>
    </row>
    <row r="11" spans="2:23" ht="15.75" customHeight="1" thickBot="1" x14ac:dyDescent="0.5">
      <c r="B11" s="302"/>
      <c r="C11" s="303"/>
      <c r="D11" s="304"/>
      <c r="E11" s="66"/>
      <c r="F11" s="302"/>
      <c r="G11" s="303"/>
      <c r="H11" s="303"/>
      <c r="I11" s="303"/>
      <c r="J11" s="303"/>
      <c r="K11" s="303"/>
      <c r="L11" s="304"/>
      <c r="M11" s="65"/>
      <c r="N11" s="65"/>
      <c r="O11" s="308"/>
      <c r="P11" s="309"/>
      <c r="Q11" s="309"/>
      <c r="R11" s="309"/>
      <c r="S11" s="309"/>
      <c r="T11" s="309"/>
      <c r="U11" s="310"/>
      <c r="V11" s="65"/>
      <c r="W11" s="70"/>
    </row>
    <row r="12" spans="2:23" ht="15.75" customHeight="1" thickBot="1" x14ac:dyDescent="0.5">
      <c r="B12" s="26"/>
      <c r="C12" s="26"/>
      <c r="D12" s="26"/>
      <c r="E12" s="66"/>
      <c r="M12" s="65"/>
      <c r="N12" s="65"/>
      <c r="O12" s="56"/>
      <c r="P12" s="54"/>
      <c r="Q12" s="55"/>
      <c r="S12" s="54"/>
      <c r="T12" s="54"/>
      <c r="U12" s="56"/>
      <c r="V12" s="65"/>
      <c r="W12" s="70"/>
    </row>
    <row r="13" spans="2:23" ht="15.75" customHeight="1" x14ac:dyDescent="0.45">
      <c r="B13" s="252" t="s">
        <v>135</v>
      </c>
      <c r="C13" s="253"/>
      <c r="D13" s="254"/>
      <c r="E13" s="66"/>
      <c r="F13" s="252" t="s">
        <v>50</v>
      </c>
      <c r="G13" s="253"/>
      <c r="H13" s="253"/>
      <c r="I13" s="253"/>
      <c r="J13" s="253"/>
      <c r="K13" s="253"/>
      <c r="L13" s="254"/>
      <c r="M13" s="65"/>
      <c r="N13" s="65"/>
      <c r="O13" s="357" t="s">
        <v>136</v>
      </c>
      <c r="P13" s="358"/>
      <c r="Q13" s="358"/>
      <c r="R13" s="358"/>
      <c r="S13" s="358"/>
      <c r="T13" s="359"/>
      <c r="U13" s="360" t="str">
        <f>C25</f>
        <v/>
      </c>
      <c r="V13" s="66"/>
      <c r="W13" s="70"/>
    </row>
    <row r="14" spans="2:23" ht="15.75" customHeight="1" x14ac:dyDescent="0.45">
      <c r="B14" s="255"/>
      <c r="C14" s="256"/>
      <c r="D14" s="257"/>
      <c r="E14" s="66"/>
      <c r="F14" s="258"/>
      <c r="G14" s="259"/>
      <c r="H14" s="259"/>
      <c r="I14" s="259"/>
      <c r="J14" s="259"/>
      <c r="K14" s="259"/>
      <c r="L14" s="260"/>
      <c r="M14" s="65"/>
      <c r="N14" s="65"/>
      <c r="O14" s="344"/>
      <c r="P14" s="345"/>
      <c r="Q14" s="345"/>
      <c r="R14" s="345"/>
      <c r="S14" s="345"/>
      <c r="T14" s="346"/>
      <c r="U14" s="361"/>
      <c r="V14" s="66"/>
      <c r="W14" s="70"/>
    </row>
    <row r="15" spans="2:23" ht="15.75" customHeight="1" x14ac:dyDescent="0.45">
      <c r="B15" s="255"/>
      <c r="C15" s="256"/>
      <c r="D15" s="257"/>
      <c r="E15" s="66"/>
      <c r="F15" s="379" t="s">
        <v>52</v>
      </c>
      <c r="G15" s="380"/>
      <c r="H15" s="380"/>
      <c r="I15" s="381"/>
      <c r="J15" s="382">
        <f>TARIFFER!M31</f>
        <v>1100</v>
      </c>
      <c r="K15" s="383"/>
      <c r="L15" s="57" t="s">
        <v>53</v>
      </c>
      <c r="M15" s="65"/>
      <c r="N15" s="65"/>
      <c r="O15" s="344"/>
      <c r="P15" s="345"/>
      <c r="Q15" s="345"/>
      <c r="R15" s="345"/>
      <c r="S15" s="345"/>
      <c r="T15" s="346"/>
      <c r="U15" s="361"/>
      <c r="V15" s="66"/>
      <c r="W15" s="70"/>
    </row>
    <row r="16" spans="2:23" ht="15.75" customHeight="1" x14ac:dyDescent="0.45">
      <c r="B16" s="255"/>
      <c r="C16" s="256"/>
      <c r="D16" s="257"/>
      <c r="E16" s="66"/>
      <c r="F16" s="363" t="s">
        <v>54</v>
      </c>
      <c r="G16" s="397"/>
      <c r="H16" s="397"/>
      <c r="I16" s="398"/>
      <c r="J16" s="393"/>
      <c r="K16" s="394"/>
      <c r="L16" s="333" t="s">
        <v>55</v>
      </c>
      <c r="M16" s="65"/>
      <c r="N16" s="65"/>
      <c r="O16" s="347"/>
      <c r="P16" s="348"/>
      <c r="Q16" s="348"/>
      <c r="R16" s="348"/>
      <c r="S16" s="348"/>
      <c r="T16" s="349"/>
      <c r="U16" s="362"/>
      <c r="V16" s="66"/>
      <c r="W16" s="70"/>
    </row>
    <row r="17" spans="2:23" ht="15.75" customHeight="1" x14ac:dyDescent="0.45">
      <c r="B17" s="255"/>
      <c r="C17" s="256"/>
      <c r="D17" s="257"/>
      <c r="E17" s="66"/>
      <c r="F17" s="364"/>
      <c r="G17" s="399"/>
      <c r="H17" s="399"/>
      <c r="I17" s="400"/>
      <c r="J17" s="395"/>
      <c r="K17" s="396"/>
      <c r="L17" s="334"/>
      <c r="M17" s="65"/>
      <c r="N17" s="65"/>
      <c r="O17" s="357" t="s">
        <v>68</v>
      </c>
      <c r="P17" s="358"/>
      <c r="Q17" s="358"/>
      <c r="R17" s="358"/>
      <c r="S17" s="358"/>
      <c r="T17" s="359"/>
      <c r="U17" s="526" t="str">
        <f>C40</f>
        <v/>
      </c>
      <c r="V17" s="66"/>
      <c r="W17" s="66"/>
    </row>
    <row r="18" spans="2:23" ht="15.75" customHeight="1" x14ac:dyDescent="0.45">
      <c r="B18" s="255"/>
      <c r="C18" s="256"/>
      <c r="D18" s="257"/>
      <c r="E18" s="66"/>
      <c r="F18" s="387" t="s">
        <v>59</v>
      </c>
      <c r="G18" s="388"/>
      <c r="H18" s="388"/>
      <c r="I18" s="389"/>
      <c r="J18" s="315" t="str">
        <f>IF(J16&gt;0,J15*J16,"")</f>
        <v/>
      </c>
      <c r="K18" s="316"/>
      <c r="L18" s="401" t="s">
        <v>53</v>
      </c>
      <c r="M18" s="66"/>
      <c r="N18" s="66"/>
      <c r="O18" s="347"/>
      <c r="P18" s="348"/>
      <c r="Q18" s="348"/>
      <c r="R18" s="348"/>
      <c r="S18" s="348"/>
      <c r="T18" s="349"/>
      <c r="U18" s="527"/>
      <c r="V18" s="66"/>
      <c r="W18" s="66"/>
    </row>
    <row r="19" spans="2:23" ht="15.75" customHeight="1" thickBot="1" x14ac:dyDescent="0.5">
      <c r="B19" s="477"/>
      <c r="C19" s="478"/>
      <c r="D19" s="479"/>
      <c r="E19" s="66"/>
      <c r="F19" s="390"/>
      <c r="G19" s="391"/>
      <c r="H19" s="391"/>
      <c r="I19" s="392"/>
      <c r="J19" s="317"/>
      <c r="K19" s="318"/>
      <c r="L19" s="402"/>
      <c r="M19" s="66"/>
      <c r="N19" s="66"/>
      <c r="O19" s="357" t="s">
        <v>72</v>
      </c>
      <c r="P19" s="358"/>
      <c r="Q19" s="358"/>
      <c r="R19" s="358"/>
      <c r="S19" s="358"/>
      <c r="T19" s="359"/>
      <c r="U19" s="360" t="str">
        <f>C56</f>
        <v/>
      </c>
      <c r="V19" s="66"/>
      <c r="W19" s="66"/>
    </row>
    <row r="20" spans="2:23" ht="15.75" customHeight="1" thickBot="1" x14ac:dyDescent="0.5">
      <c r="B20" s="461" t="s">
        <v>137</v>
      </c>
      <c r="C20" s="528"/>
      <c r="D20" s="287" t="s">
        <v>61</v>
      </c>
      <c r="E20" s="66"/>
      <c r="M20" s="66"/>
      <c r="N20" s="66"/>
      <c r="O20" s="344"/>
      <c r="P20" s="345"/>
      <c r="Q20" s="345"/>
      <c r="R20" s="345"/>
      <c r="S20" s="345"/>
      <c r="T20" s="346"/>
      <c r="U20" s="361"/>
      <c r="V20" s="66"/>
      <c r="W20" s="66"/>
    </row>
    <row r="21" spans="2:23" ht="15.75" customHeight="1" x14ac:dyDescent="0.45">
      <c r="B21" s="461"/>
      <c r="C21" s="282"/>
      <c r="D21" s="287"/>
      <c r="E21" s="66"/>
      <c r="F21" s="252" t="s">
        <v>62</v>
      </c>
      <c r="G21" s="253"/>
      <c r="H21" s="253"/>
      <c r="I21" s="253"/>
      <c r="J21" s="253"/>
      <c r="K21" s="253"/>
      <c r="L21" s="254"/>
      <c r="M21" s="66"/>
      <c r="N21" s="66"/>
      <c r="O21" s="344"/>
      <c r="P21" s="345"/>
      <c r="Q21" s="345"/>
      <c r="R21" s="345"/>
      <c r="S21" s="345"/>
      <c r="T21" s="346"/>
      <c r="U21" s="361"/>
      <c r="V21" s="66"/>
      <c r="W21" s="66"/>
    </row>
    <row r="22" spans="2:23" ht="15.75" customHeight="1" x14ac:dyDescent="0.45">
      <c r="B22" s="48" t="s">
        <v>138</v>
      </c>
      <c r="C22" s="49" t="e">
        <f>_xlfn.XLOOKUP(C20,TARIFFER!A28:A29,TARIFFER!E28:E29,0,-1,)+_xlfn.XLOOKUP(C20,TARIFFER!A28:A29,TARIFFER!C28:C29,,1,)*(C20-_xlfn.XLOOKUP(C20,TARIFFER!A28:A29,TARIFFER!A28:A29,0,-1,))</f>
        <v>#VALUE!</v>
      </c>
      <c r="D22" s="50" t="s">
        <v>53</v>
      </c>
      <c r="E22" s="66"/>
      <c r="F22" s="258"/>
      <c r="G22" s="259"/>
      <c r="H22" s="259"/>
      <c r="I22" s="259"/>
      <c r="J22" s="259"/>
      <c r="K22" s="259"/>
      <c r="L22" s="260"/>
      <c r="M22" s="66"/>
      <c r="N22" s="66"/>
      <c r="O22" s="347"/>
      <c r="P22" s="348"/>
      <c r="Q22" s="348"/>
      <c r="R22" s="348"/>
      <c r="S22" s="348"/>
      <c r="T22" s="349"/>
      <c r="U22" s="362"/>
      <c r="V22" s="66"/>
      <c r="W22" s="66"/>
    </row>
    <row r="23" spans="2:23" ht="15.75" customHeight="1" x14ac:dyDescent="0.45">
      <c r="B23" s="288" t="s">
        <v>139</v>
      </c>
      <c r="C23" s="277"/>
      <c r="D23" s="278" t="s">
        <v>140</v>
      </c>
      <c r="E23" s="66"/>
      <c r="F23" s="330" t="s">
        <v>67</v>
      </c>
      <c r="G23" s="331"/>
      <c r="H23" s="331"/>
      <c r="I23" s="332"/>
      <c r="J23" s="335">
        <f>TARIFFER!O36</f>
        <v>1000</v>
      </c>
      <c r="K23" s="336"/>
      <c r="L23" s="59" t="s">
        <v>53</v>
      </c>
      <c r="M23" s="66"/>
      <c r="N23" s="66"/>
      <c r="O23" s="357" t="s">
        <v>141</v>
      </c>
      <c r="P23" s="358"/>
      <c r="Q23" s="358"/>
      <c r="R23" s="358"/>
      <c r="S23" s="358"/>
      <c r="T23" s="359"/>
      <c r="U23" s="360" t="str">
        <f>C69</f>
        <v/>
      </c>
      <c r="V23" s="66"/>
      <c r="W23" s="66"/>
    </row>
    <row r="24" spans="2:23" ht="15.75" customHeight="1" x14ac:dyDescent="0.45">
      <c r="B24" s="288"/>
      <c r="C24" s="277"/>
      <c r="D24" s="278"/>
      <c r="E24" s="66"/>
      <c r="F24" s="337" t="s">
        <v>69</v>
      </c>
      <c r="G24" s="338"/>
      <c r="H24" s="338"/>
      <c r="I24" s="338"/>
      <c r="J24" s="339"/>
      <c r="K24" s="339"/>
      <c r="L24" s="340" t="s">
        <v>70</v>
      </c>
      <c r="M24" s="107">
        <f>J23*J24</f>
        <v>0</v>
      </c>
      <c r="N24" s="66"/>
      <c r="O24" s="344"/>
      <c r="P24" s="345"/>
      <c r="Q24" s="345"/>
      <c r="R24" s="345"/>
      <c r="S24" s="345"/>
      <c r="T24" s="346"/>
      <c r="U24" s="361"/>
      <c r="V24" s="66"/>
      <c r="W24" s="66"/>
    </row>
    <row r="25" spans="2:23" ht="15.75" customHeight="1" x14ac:dyDescent="0.45">
      <c r="B25" s="384" t="s">
        <v>142</v>
      </c>
      <c r="C25" s="272" t="str">
        <f>IF(AND(C20&gt;0,C20&lt;999.99),(C22*C23),IF(AND(C20&gt;999.99),"FOR STOR",""))</f>
        <v/>
      </c>
      <c r="D25" s="291" t="s">
        <v>53</v>
      </c>
      <c r="E25" s="66"/>
      <c r="F25" s="337"/>
      <c r="G25" s="338"/>
      <c r="H25" s="338"/>
      <c r="I25" s="338"/>
      <c r="J25" s="339"/>
      <c r="K25" s="339"/>
      <c r="L25" s="340"/>
      <c r="M25" s="107"/>
      <c r="N25" s="66"/>
      <c r="O25" s="344"/>
      <c r="P25" s="345"/>
      <c r="Q25" s="345"/>
      <c r="R25" s="345"/>
      <c r="S25" s="345"/>
      <c r="T25" s="346"/>
      <c r="U25" s="361"/>
      <c r="V25" s="66"/>
      <c r="W25" s="66"/>
    </row>
    <row r="26" spans="2:23" ht="15.75" customHeight="1" thickBot="1" x14ac:dyDescent="0.5">
      <c r="B26" s="385"/>
      <c r="C26" s="273"/>
      <c r="D26" s="292"/>
      <c r="E26" s="66"/>
      <c r="F26" s="337" t="s">
        <v>73</v>
      </c>
      <c r="G26" s="338"/>
      <c r="H26" s="338"/>
      <c r="I26" s="338"/>
      <c r="J26" s="339"/>
      <c r="K26" s="339"/>
      <c r="L26" s="340"/>
      <c r="M26" s="107">
        <f>(J23*J26)+(J23*J26*50/100)</f>
        <v>0</v>
      </c>
      <c r="N26" s="66"/>
      <c r="O26" s="347"/>
      <c r="P26" s="348"/>
      <c r="Q26" s="348"/>
      <c r="R26" s="348"/>
      <c r="S26" s="348"/>
      <c r="T26" s="349"/>
      <c r="U26" s="362"/>
      <c r="V26" s="66"/>
      <c r="W26" s="66"/>
    </row>
    <row r="27" spans="2:23" ht="15.75" customHeight="1" thickBot="1" x14ac:dyDescent="0.5">
      <c r="B27" s="96"/>
      <c r="C27" s="101"/>
      <c r="D27" s="102"/>
      <c r="E27" s="66"/>
      <c r="F27" s="337"/>
      <c r="G27" s="338"/>
      <c r="H27" s="338"/>
      <c r="I27" s="338"/>
      <c r="J27" s="339"/>
      <c r="K27" s="339"/>
      <c r="L27" s="340"/>
      <c r="M27" s="107"/>
      <c r="N27" s="66"/>
      <c r="O27" s="353" t="s">
        <v>75</v>
      </c>
      <c r="P27" s="354"/>
      <c r="Q27" s="354"/>
      <c r="R27" s="354"/>
      <c r="S27" s="354"/>
      <c r="T27" s="354"/>
      <c r="U27" s="355" t="str">
        <f>C86</f>
        <v/>
      </c>
      <c r="V27" s="66"/>
      <c r="W27" s="66"/>
    </row>
    <row r="28" spans="2:23" ht="15.75" customHeight="1" x14ac:dyDescent="0.45">
      <c r="B28" s="504" t="s">
        <v>143</v>
      </c>
      <c r="C28" s="505"/>
      <c r="D28" s="506"/>
      <c r="E28" s="66"/>
      <c r="F28" s="337" t="s">
        <v>74</v>
      </c>
      <c r="G28" s="338"/>
      <c r="H28" s="338"/>
      <c r="I28" s="338"/>
      <c r="J28" s="339"/>
      <c r="K28" s="339"/>
      <c r="L28" s="340"/>
      <c r="M28" s="107">
        <f>(J23*J28)+(J23*J28*100/100)</f>
        <v>0</v>
      </c>
      <c r="N28" s="66"/>
      <c r="O28" s="353"/>
      <c r="P28" s="354"/>
      <c r="Q28" s="354"/>
      <c r="R28" s="354"/>
      <c r="S28" s="354"/>
      <c r="T28" s="354"/>
      <c r="U28" s="356"/>
      <c r="V28" s="66"/>
      <c r="W28" s="66"/>
    </row>
    <row r="29" spans="2:23" ht="15.75" customHeight="1" x14ac:dyDescent="0.45">
      <c r="B29" s="507"/>
      <c r="C29" s="508"/>
      <c r="D29" s="509"/>
      <c r="E29" s="66"/>
      <c r="F29" s="337"/>
      <c r="G29" s="338"/>
      <c r="H29" s="338"/>
      <c r="I29" s="338"/>
      <c r="J29" s="339"/>
      <c r="K29" s="339"/>
      <c r="L29" s="340"/>
      <c r="M29" s="107"/>
      <c r="N29" s="66"/>
      <c r="O29" s="357" t="s">
        <v>78</v>
      </c>
      <c r="P29" s="358"/>
      <c r="Q29" s="358"/>
      <c r="R29" s="358"/>
      <c r="S29" s="358"/>
      <c r="T29" s="359"/>
      <c r="U29" s="355" t="str">
        <f>J18</f>
        <v/>
      </c>
      <c r="V29" s="66"/>
      <c r="W29" s="66"/>
    </row>
    <row r="30" spans="2:23" ht="15.75" customHeight="1" thickBot="1" x14ac:dyDescent="0.5">
      <c r="B30" s="510"/>
      <c r="C30" s="511"/>
      <c r="D30" s="512"/>
      <c r="E30" s="66"/>
      <c r="F30" s="311" t="s">
        <v>77</v>
      </c>
      <c r="G30" s="312"/>
      <c r="H30" s="312"/>
      <c r="I30" s="312"/>
      <c r="J30" s="315" t="str">
        <f>IF(M30&gt;0,M30,"")</f>
        <v/>
      </c>
      <c r="K30" s="316"/>
      <c r="L30" s="319" t="s">
        <v>53</v>
      </c>
      <c r="M30" s="107">
        <f>SUM(M24:M28)</f>
        <v>0</v>
      </c>
      <c r="N30" s="66"/>
      <c r="O30" s="347"/>
      <c r="P30" s="348"/>
      <c r="Q30" s="348"/>
      <c r="R30" s="348"/>
      <c r="S30" s="348"/>
      <c r="T30" s="349"/>
      <c r="U30" s="356"/>
      <c r="V30" s="66"/>
      <c r="W30" s="66"/>
    </row>
    <row r="31" spans="2:23" ht="15.75" customHeight="1" thickBot="1" x14ac:dyDescent="0.5">
      <c r="B31" s="75"/>
      <c r="C31" s="76"/>
      <c r="D31" s="77"/>
      <c r="E31" s="66"/>
      <c r="F31" s="313"/>
      <c r="G31" s="314"/>
      <c r="H31" s="314"/>
      <c r="I31" s="314"/>
      <c r="J31" s="317"/>
      <c r="K31" s="318"/>
      <c r="L31" s="320"/>
      <c r="M31" s="66"/>
      <c r="N31" s="66"/>
      <c r="O31" s="353" t="s">
        <v>80</v>
      </c>
      <c r="P31" s="354"/>
      <c r="Q31" s="354"/>
      <c r="R31" s="354"/>
      <c r="S31" s="354"/>
      <c r="T31" s="354"/>
      <c r="U31" s="355" t="str">
        <f>J30</f>
        <v/>
      </c>
      <c r="V31" s="66"/>
      <c r="W31" s="66"/>
    </row>
    <row r="32" spans="2:23" ht="15.75" customHeight="1" thickBot="1" x14ac:dyDescent="0.5">
      <c r="B32" s="252" t="s">
        <v>112</v>
      </c>
      <c r="C32" s="253"/>
      <c r="D32" s="254"/>
      <c r="E32" s="66"/>
      <c r="F32" s="60"/>
      <c r="G32" s="60"/>
      <c r="H32" s="60"/>
      <c r="I32" s="60"/>
      <c r="J32" s="61"/>
      <c r="K32" s="61"/>
      <c r="L32" s="62"/>
      <c r="M32" s="66"/>
      <c r="N32" s="66"/>
      <c r="O32" s="353"/>
      <c r="P32" s="354"/>
      <c r="Q32" s="354"/>
      <c r="R32" s="354"/>
      <c r="S32" s="354"/>
      <c r="T32" s="354"/>
      <c r="U32" s="356"/>
      <c r="V32" s="66"/>
      <c r="W32" s="66"/>
    </row>
    <row r="33" spans="2:23" ht="15.75" customHeight="1" x14ac:dyDescent="0.45">
      <c r="B33" s="255"/>
      <c r="C33" s="256"/>
      <c r="D33" s="257"/>
      <c r="E33" s="66"/>
      <c r="F33" s="370" t="s">
        <v>79</v>
      </c>
      <c r="G33" s="371"/>
      <c r="H33" s="371"/>
      <c r="I33" s="371"/>
      <c r="J33" s="371"/>
      <c r="K33" s="371"/>
      <c r="L33" s="372"/>
      <c r="M33" s="66"/>
      <c r="N33" s="66"/>
      <c r="O33" s="357" t="s">
        <v>82</v>
      </c>
      <c r="P33" s="358"/>
      <c r="Q33" s="358"/>
      <c r="R33" s="358"/>
      <c r="S33" s="358"/>
      <c r="T33" s="359"/>
      <c r="U33" s="360" t="str">
        <f>J43</f>
        <v/>
      </c>
      <c r="V33" s="66"/>
      <c r="W33" s="66"/>
    </row>
    <row r="34" spans="2:23" ht="15.75" customHeight="1" x14ac:dyDescent="0.45">
      <c r="B34" s="255"/>
      <c r="C34" s="256"/>
      <c r="D34" s="257"/>
      <c r="E34" s="66"/>
      <c r="F34" s="373"/>
      <c r="G34" s="374"/>
      <c r="H34" s="374"/>
      <c r="I34" s="374"/>
      <c r="J34" s="374"/>
      <c r="K34" s="374"/>
      <c r="L34" s="375"/>
      <c r="M34" s="66"/>
      <c r="N34" s="66"/>
      <c r="O34" s="344"/>
      <c r="P34" s="345"/>
      <c r="Q34" s="345"/>
      <c r="R34" s="345"/>
      <c r="S34" s="345"/>
      <c r="T34" s="346"/>
      <c r="U34" s="361"/>
      <c r="V34" s="66"/>
      <c r="W34" s="66"/>
    </row>
    <row r="35" spans="2:23" ht="15.75" customHeight="1" thickBot="1" x14ac:dyDescent="0.5">
      <c r="B35" s="477"/>
      <c r="C35" s="478"/>
      <c r="D35" s="479"/>
      <c r="E35" s="66"/>
      <c r="F35" s="373"/>
      <c r="G35" s="374"/>
      <c r="H35" s="374"/>
      <c r="I35" s="374"/>
      <c r="J35" s="374"/>
      <c r="K35" s="374"/>
      <c r="L35" s="375"/>
      <c r="M35" s="66"/>
      <c r="N35" s="66"/>
      <c r="O35" s="344"/>
      <c r="P35" s="345"/>
      <c r="Q35" s="345"/>
      <c r="R35" s="345"/>
      <c r="S35" s="345"/>
      <c r="T35" s="346"/>
      <c r="U35" s="361"/>
      <c r="V35" s="66"/>
      <c r="W35" s="66"/>
    </row>
    <row r="36" spans="2:23" ht="15.75" customHeight="1" x14ac:dyDescent="0.45">
      <c r="B36" s="480" t="s">
        <v>116</v>
      </c>
      <c r="C36" s="497">
        <f>TARIFFER!O31</f>
        <v>500</v>
      </c>
      <c r="D36" s="502" t="s">
        <v>117</v>
      </c>
      <c r="E36" s="66"/>
      <c r="F36" s="373"/>
      <c r="G36" s="374"/>
      <c r="H36" s="374"/>
      <c r="I36" s="374"/>
      <c r="J36" s="374"/>
      <c r="K36" s="374"/>
      <c r="L36" s="375"/>
      <c r="M36" s="66"/>
      <c r="N36" s="66"/>
      <c r="O36" s="347"/>
      <c r="P36" s="348"/>
      <c r="Q36" s="348"/>
      <c r="R36" s="348"/>
      <c r="S36" s="348"/>
      <c r="T36" s="349"/>
      <c r="U36" s="362"/>
      <c r="V36" s="66"/>
      <c r="W36" s="66"/>
    </row>
    <row r="37" spans="2:23" ht="15.75" customHeight="1" x14ac:dyDescent="0.45">
      <c r="B37" s="295"/>
      <c r="C37" s="498"/>
      <c r="D37" s="503"/>
      <c r="E37" s="66"/>
      <c r="F37" s="376"/>
      <c r="G37" s="377"/>
      <c r="H37" s="377"/>
      <c r="I37" s="377"/>
      <c r="J37" s="377"/>
      <c r="K37" s="377"/>
      <c r="L37" s="378"/>
      <c r="M37" s="66"/>
      <c r="N37" s="66"/>
      <c r="O37" s="357" t="s">
        <v>85</v>
      </c>
      <c r="P37" s="358"/>
      <c r="Q37" s="358"/>
      <c r="R37" s="358"/>
      <c r="S37" s="358"/>
      <c r="T37" s="359"/>
      <c r="U37" s="355" t="str">
        <f>J56</f>
        <v/>
      </c>
      <c r="V37" s="66"/>
      <c r="W37" s="66"/>
    </row>
    <row r="38" spans="2:23" ht="15.75" customHeight="1" x14ac:dyDescent="0.45">
      <c r="B38" s="295" t="s">
        <v>119</v>
      </c>
      <c r="C38" s="499"/>
      <c r="D38" s="503" t="s">
        <v>117</v>
      </c>
      <c r="E38" s="66"/>
      <c r="F38" s="445" t="s">
        <v>84</v>
      </c>
      <c r="G38" s="446"/>
      <c r="H38" s="446"/>
      <c r="I38" s="447"/>
      <c r="J38" s="462"/>
      <c r="K38" s="463"/>
      <c r="L38" s="283" t="s">
        <v>61</v>
      </c>
      <c r="M38" s="66"/>
      <c r="N38" s="66"/>
      <c r="O38" s="347"/>
      <c r="P38" s="348"/>
      <c r="Q38" s="348"/>
      <c r="R38" s="348"/>
      <c r="S38" s="348"/>
      <c r="T38" s="349"/>
      <c r="U38" s="355"/>
      <c r="V38" s="66"/>
      <c r="W38" s="66"/>
    </row>
    <row r="39" spans="2:23" ht="15.75" customHeight="1" x14ac:dyDescent="0.45">
      <c r="B39" s="295"/>
      <c r="C39" s="499"/>
      <c r="D39" s="503"/>
      <c r="E39" s="66"/>
      <c r="F39" s="448"/>
      <c r="G39" s="449"/>
      <c r="H39" s="449"/>
      <c r="I39" s="450"/>
      <c r="J39" s="464"/>
      <c r="K39" s="465"/>
      <c r="L39" s="386"/>
      <c r="M39" s="66"/>
      <c r="N39" s="66"/>
      <c r="O39" s="357" t="s">
        <v>90</v>
      </c>
      <c r="P39" s="358"/>
      <c r="Q39" s="358"/>
      <c r="R39" s="358"/>
      <c r="S39" s="358"/>
      <c r="T39" s="359"/>
      <c r="U39" s="360" t="str">
        <f>J69</f>
        <v/>
      </c>
      <c r="V39" s="66"/>
      <c r="W39" s="66"/>
    </row>
    <row r="40" spans="2:23" ht="15.75" customHeight="1" thickBot="1" x14ac:dyDescent="0.5">
      <c r="B40" s="270" t="s">
        <v>121</v>
      </c>
      <c r="C40" s="500" t="str">
        <f>IF(C38&lt;=0,"",C36*C38)</f>
        <v/>
      </c>
      <c r="D40" s="319" t="s">
        <v>53</v>
      </c>
      <c r="E40" s="66"/>
      <c r="F40" s="487" t="s">
        <v>87</v>
      </c>
      <c r="G40" s="488"/>
      <c r="H40" s="488"/>
      <c r="I40" s="489"/>
      <c r="J40" s="456">
        <f>IF(AND(J38&lt;50),(TARIFFER!L3*J41),IF(AND(J38&gt;=50,J38&lt;200),(TARIFFER!L4*J41),IF(AND(J38&gt;=200,J38&lt;1000),(TARIFFER!L5*J41),IF(AND(J38&gt;=1000,J38&lt;5000),(TARIFFER!L6*J41),IF(AND(J38&gt;=5000,J38&lt;10000),(TARIFFER!L7*J41),IF(AND(J38&gt;=10000,J38&lt;1000000),(TARIFFER!L8*J41)))))))</f>
        <v>0</v>
      </c>
      <c r="K40" s="457" t="e">
        <v>#REF!</v>
      </c>
      <c r="L40" s="72" t="s">
        <v>53</v>
      </c>
      <c r="M40" s="66"/>
      <c r="N40" s="66"/>
      <c r="O40" s="344"/>
      <c r="P40" s="345"/>
      <c r="Q40" s="345"/>
      <c r="R40" s="345"/>
      <c r="S40" s="345"/>
      <c r="T40" s="346"/>
      <c r="U40" s="361"/>
      <c r="V40" s="66"/>
      <c r="W40" s="66"/>
    </row>
    <row r="41" spans="2:23" ht="15.75" customHeight="1" thickBot="1" x14ac:dyDescent="0.5">
      <c r="B41" s="271"/>
      <c r="C41" s="501"/>
      <c r="D41" s="320"/>
      <c r="E41" s="66"/>
      <c r="F41" s="490" t="s">
        <v>88</v>
      </c>
      <c r="G41" s="491"/>
      <c r="H41" s="491"/>
      <c r="I41" s="491"/>
      <c r="J41" s="458"/>
      <c r="K41" s="458"/>
      <c r="L41" s="278" t="s">
        <v>89</v>
      </c>
      <c r="M41" s="66"/>
      <c r="N41" s="66"/>
      <c r="O41" s="433" t="s">
        <v>92</v>
      </c>
      <c r="P41" s="434"/>
      <c r="Q41" s="434"/>
      <c r="R41" s="434"/>
      <c r="S41" s="434"/>
      <c r="T41" s="435"/>
      <c r="U41" s="495" t="str">
        <f>IF(V41&gt;0,V41,"")</f>
        <v/>
      </c>
      <c r="V41" s="106">
        <f>SUM(U13:U40)</f>
        <v>0</v>
      </c>
      <c r="W41" s="66"/>
    </row>
    <row r="42" spans="2:23" ht="15.75" customHeight="1" thickBot="1" x14ac:dyDescent="0.5">
      <c r="E42" s="66"/>
      <c r="F42" s="490"/>
      <c r="G42" s="491"/>
      <c r="H42" s="491"/>
      <c r="I42" s="491"/>
      <c r="J42" s="458"/>
      <c r="K42" s="458"/>
      <c r="L42" s="278"/>
      <c r="M42" s="66"/>
      <c r="N42" s="66"/>
      <c r="O42" s="436"/>
      <c r="P42" s="437"/>
      <c r="Q42" s="437"/>
      <c r="R42" s="437"/>
      <c r="S42" s="437"/>
      <c r="T42" s="438"/>
      <c r="U42" s="496"/>
      <c r="V42" s="66"/>
      <c r="W42" s="66"/>
    </row>
    <row r="43" spans="2:23" ht="15.75" customHeight="1" x14ac:dyDescent="0.45">
      <c r="B43" s="321" t="s">
        <v>122</v>
      </c>
      <c r="C43" s="322"/>
      <c r="D43" s="323"/>
      <c r="E43" s="66"/>
      <c r="F43" s="411" t="s">
        <v>91</v>
      </c>
      <c r="G43" s="412"/>
      <c r="H43" s="412"/>
      <c r="I43" s="412"/>
      <c r="J43" s="459" t="str">
        <f>IF(J38&gt;0,J40*J41,"")</f>
        <v/>
      </c>
      <c r="K43" s="459" t="str">
        <f>IF(K38&gt;0,K40*K41,"")</f>
        <v/>
      </c>
      <c r="L43" s="291" t="s">
        <v>53</v>
      </c>
      <c r="M43" s="66"/>
      <c r="N43" s="66"/>
      <c r="V43" s="66"/>
      <c r="W43" s="66"/>
    </row>
    <row r="44" spans="2:23" ht="15.75" customHeight="1" thickBot="1" x14ac:dyDescent="0.5">
      <c r="B44" s="324"/>
      <c r="C44" s="325"/>
      <c r="D44" s="326"/>
      <c r="E44" s="66"/>
      <c r="F44" s="413"/>
      <c r="G44" s="414"/>
      <c r="H44" s="414"/>
      <c r="I44" s="414"/>
      <c r="J44" s="460"/>
      <c r="K44" s="460"/>
      <c r="L44" s="292"/>
      <c r="M44" s="66"/>
      <c r="N44" s="66"/>
      <c r="V44" s="66"/>
      <c r="W44" s="66"/>
    </row>
    <row r="45" spans="2:23" ht="15.75" customHeight="1" thickBot="1" x14ac:dyDescent="0.5">
      <c r="B45" s="327"/>
      <c r="C45" s="328"/>
      <c r="D45" s="329"/>
      <c r="E45" s="66"/>
      <c r="M45" s="66"/>
      <c r="N45" s="66"/>
      <c r="V45" s="66"/>
      <c r="W45" s="66"/>
    </row>
    <row r="46" spans="2:23" ht="15.75" customHeight="1" thickBot="1" x14ac:dyDescent="0.5">
      <c r="E46" s="66"/>
      <c r="M46" s="66"/>
      <c r="N46" s="66"/>
      <c r="V46" s="66"/>
      <c r="W46" s="66"/>
    </row>
    <row r="47" spans="2:23" ht="15.75" customHeight="1" x14ac:dyDescent="0.45">
      <c r="B47" s="252" t="s">
        <v>144</v>
      </c>
      <c r="C47" s="253"/>
      <c r="D47" s="254"/>
      <c r="E47" s="66"/>
      <c r="F47" s="421" t="s">
        <v>94</v>
      </c>
      <c r="G47" s="422"/>
      <c r="H47" s="422"/>
      <c r="I47" s="422"/>
      <c r="J47" s="422"/>
      <c r="K47" s="422"/>
      <c r="L47" s="423"/>
      <c r="M47" s="66"/>
      <c r="N47" s="66"/>
      <c r="W47" s="66"/>
    </row>
    <row r="48" spans="2:23" ht="15.75" customHeight="1" x14ac:dyDescent="0.45">
      <c r="B48" s="255"/>
      <c r="C48" s="256"/>
      <c r="D48" s="257"/>
      <c r="E48" s="67"/>
      <c r="F48" s="424"/>
      <c r="G48" s="425"/>
      <c r="H48" s="425"/>
      <c r="I48" s="425"/>
      <c r="J48" s="425"/>
      <c r="K48" s="425"/>
      <c r="L48" s="426"/>
      <c r="M48" s="66"/>
      <c r="N48" s="66"/>
      <c r="W48" s="66"/>
    </row>
    <row r="49" spans="2:23" ht="15.75" customHeight="1" x14ac:dyDescent="0.45">
      <c r="B49" s="255"/>
      <c r="C49" s="256"/>
      <c r="D49" s="257"/>
      <c r="E49" s="66"/>
      <c r="F49" s="424"/>
      <c r="G49" s="425"/>
      <c r="H49" s="425"/>
      <c r="I49" s="425"/>
      <c r="J49" s="425"/>
      <c r="K49" s="425"/>
      <c r="L49" s="426"/>
      <c r="M49" s="66"/>
      <c r="N49" s="66"/>
      <c r="W49" s="66"/>
    </row>
    <row r="50" spans="2:23" ht="15.75" customHeight="1" x14ac:dyDescent="0.45">
      <c r="B50" s="258"/>
      <c r="C50" s="259"/>
      <c r="D50" s="260"/>
      <c r="E50" s="66"/>
      <c r="F50" s="424"/>
      <c r="G50" s="425"/>
      <c r="H50" s="425"/>
      <c r="I50" s="425"/>
      <c r="J50" s="425"/>
      <c r="K50" s="425"/>
      <c r="L50" s="426"/>
      <c r="M50" s="66"/>
      <c r="N50" s="66"/>
      <c r="O50" s="33"/>
      <c r="P50" s="33"/>
      <c r="Q50" s="33"/>
      <c r="R50" s="33"/>
      <c r="S50" s="33"/>
      <c r="T50" s="33"/>
      <c r="U50" s="33"/>
      <c r="W50" s="66"/>
    </row>
    <row r="51" spans="2:23" ht="15.75" customHeight="1" x14ac:dyDescent="0.45">
      <c r="B51" s="279" t="s">
        <v>60</v>
      </c>
      <c r="C51" s="281"/>
      <c r="D51" s="283" t="s">
        <v>61</v>
      </c>
      <c r="E51" s="66"/>
      <c r="F51" s="424"/>
      <c r="G51" s="425"/>
      <c r="H51" s="425"/>
      <c r="I51" s="425"/>
      <c r="J51" s="425"/>
      <c r="K51" s="425"/>
      <c r="L51" s="426"/>
      <c r="M51" s="66"/>
      <c r="N51" s="66"/>
      <c r="O51" s="33"/>
      <c r="P51" s="33"/>
      <c r="Q51" s="33"/>
      <c r="R51" s="33"/>
      <c r="S51" s="33"/>
      <c r="T51" s="33"/>
      <c r="U51" s="33"/>
      <c r="W51" s="66"/>
    </row>
    <row r="52" spans="2:23" ht="15.75" customHeight="1" x14ac:dyDescent="0.45">
      <c r="B52" s="280"/>
      <c r="C52" s="282"/>
      <c r="D52" s="284"/>
      <c r="E52" s="66"/>
      <c r="F52" s="451" t="s">
        <v>96</v>
      </c>
      <c r="G52" s="492"/>
      <c r="H52" s="492"/>
      <c r="I52" s="493"/>
      <c r="J52" s="440">
        <f>TARIFFER!L9</f>
        <v>500</v>
      </c>
      <c r="K52" s="441"/>
      <c r="L52" s="444" t="s">
        <v>53</v>
      </c>
      <c r="M52" s="66"/>
      <c r="N52" s="66"/>
      <c r="O52" s="56"/>
      <c r="P52" s="54"/>
      <c r="Q52" s="55"/>
      <c r="S52" s="54"/>
      <c r="T52" s="54"/>
      <c r="U52" s="56"/>
      <c r="W52" s="66"/>
    </row>
    <row r="53" spans="2:23" ht="15.75" customHeight="1" x14ac:dyDescent="0.45">
      <c r="B53" s="48" t="s">
        <v>124</v>
      </c>
      <c r="C53" s="49" t="e">
        <f>_xlfn.XLOOKUP(C51,TARIFFER!B33:B41,TARIFFER!E33:E41,0,-1,)+_xlfn.XLOOKUP(C51,TARIFFER!B33:B41,TARIFFER!C33:C41,,1,)*(C51-_xlfn.XLOOKUP(C51,TARIFFER!B34:B41,TARIFFER!B34:B41,0,-1,))</f>
        <v>#N/A</v>
      </c>
      <c r="D53" s="50" t="s">
        <v>53</v>
      </c>
      <c r="E53" s="66"/>
      <c r="F53" s="258"/>
      <c r="G53" s="259"/>
      <c r="H53" s="259"/>
      <c r="I53" s="494"/>
      <c r="J53" s="442"/>
      <c r="K53" s="443"/>
      <c r="L53" s="444"/>
      <c r="M53" s="66"/>
      <c r="N53" s="66"/>
      <c r="O53" s="56"/>
      <c r="P53" s="54"/>
      <c r="Q53" s="55"/>
      <c r="S53" s="54"/>
      <c r="T53" s="54"/>
      <c r="U53" s="56"/>
      <c r="W53" s="66"/>
    </row>
    <row r="54" spans="2:23" ht="15.75" customHeight="1" x14ac:dyDescent="0.45">
      <c r="B54" s="288" t="s">
        <v>125</v>
      </c>
      <c r="C54" s="281"/>
      <c r="D54" s="289" t="s">
        <v>126</v>
      </c>
      <c r="E54" s="66"/>
      <c r="F54" s="427" t="s">
        <v>97</v>
      </c>
      <c r="G54" s="428"/>
      <c r="H54" s="428"/>
      <c r="I54" s="428"/>
      <c r="J54" s="429"/>
      <c r="K54" s="429"/>
      <c r="L54" s="430" t="s">
        <v>98</v>
      </c>
      <c r="M54" s="66"/>
      <c r="N54" s="66"/>
      <c r="O54" s="56"/>
      <c r="P54" s="54"/>
      <c r="Q54" s="55"/>
      <c r="S54" s="54"/>
      <c r="T54" s="54"/>
      <c r="U54" s="56"/>
      <c r="W54" s="66"/>
    </row>
    <row r="55" spans="2:23" ht="15.75" customHeight="1" x14ac:dyDescent="0.45">
      <c r="B55" s="288"/>
      <c r="C55" s="282"/>
      <c r="D55" s="290"/>
      <c r="E55" s="66"/>
      <c r="F55" s="427"/>
      <c r="G55" s="428"/>
      <c r="H55" s="428"/>
      <c r="I55" s="428"/>
      <c r="J55" s="429"/>
      <c r="K55" s="429"/>
      <c r="L55" s="431"/>
      <c r="M55" s="66"/>
      <c r="N55" s="66"/>
      <c r="O55" s="56"/>
      <c r="P55" s="54"/>
      <c r="Q55" s="55"/>
      <c r="S55" s="54"/>
      <c r="T55" s="54"/>
      <c r="U55" s="56"/>
      <c r="W55" s="66"/>
    </row>
    <row r="56" spans="2:23" ht="15.75" customHeight="1" x14ac:dyDescent="0.45">
      <c r="B56" s="270" t="s">
        <v>121</v>
      </c>
      <c r="C56" s="272" t="str">
        <f>IF(C51&gt;0,C53*C54,"")</f>
        <v/>
      </c>
      <c r="D56" s="291" t="s">
        <v>53</v>
      </c>
      <c r="E56" s="66"/>
      <c r="F56" s="411" t="s">
        <v>91</v>
      </c>
      <c r="G56" s="412"/>
      <c r="H56" s="412"/>
      <c r="I56" s="412"/>
      <c r="J56" s="439" t="str">
        <f>(IF(AND(J54&gt;=0,J54&lt;2),(""),IF(AND(J54&gt;=2,J54&lt;1000),(J54*J52))))</f>
        <v/>
      </c>
      <c r="K56" s="416"/>
      <c r="L56" s="291" t="s">
        <v>53</v>
      </c>
      <c r="M56" s="66"/>
      <c r="N56" s="66"/>
      <c r="O56" s="56"/>
      <c r="P56" s="54"/>
      <c r="Q56" s="55"/>
      <c r="S56" s="54"/>
      <c r="T56" s="54"/>
      <c r="U56" s="56"/>
      <c r="W56" s="66"/>
    </row>
    <row r="57" spans="2:23" ht="15.75" customHeight="1" thickBot="1" x14ac:dyDescent="0.5">
      <c r="B57" s="271"/>
      <c r="C57" s="273"/>
      <c r="D57" s="292"/>
      <c r="E57" s="66"/>
      <c r="F57" s="413"/>
      <c r="G57" s="414"/>
      <c r="H57" s="414"/>
      <c r="I57" s="414"/>
      <c r="J57" s="417"/>
      <c r="K57" s="418"/>
      <c r="L57" s="292"/>
      <c r="M57" s="66"/>
      <c r="N57" s="66"/>
      <c r="O57" s="56"/>
      <c r="P57" s="54"/>
      <c r="Q57" s="55"/>
      <c r="S57" s="54"/>
      <c r="T57" s="54"/>
      <c r="U57" s="56"/>
      <c r="W57" s="66"/>
    </row>
    <row r="58" spans="2:23" ht="15.75" customHeight="1" thickBot="1" x14ac:dyDescent="0.5">
      <c r="E58" s="66"/>
      <c r="M58" s="66"/>
      <c r="N58" s="66"/>
      <c r="V58" s="33"/>
      <c r="W58" s="66"/>
    </row>
    <row r="59" spans="2:23" ht="15.75" customHeight="1" x14ac:dyDescent="0.45">
      <c r="B59" s="517" t="s">
        <v>145</v>
      </c>
      <c r="C59" s="518"/>
      <c r="D59" s="519"/>
      <c r="E59" s="66"/>
      <c r="F59" s="481" t="s">
        <v>102</v>
      </c>
      <c r="G59" s="482"/>
      <c r="H59" s="482"/>
      <c r="I59" s="482"/>
      <c r="J59" s="92" t="s">
        <v>103</v>
      </c>
      <c r="K59" s="92" t="s">
        <v>104</v>
      </c>
      <c r="L59" s="93">
        <f>TARIFFER!J27</f>
        <v>415</v>
      </c>
      <c r="M59" s="66"/>
      <c r="N59" s="66"/>
      <c r="V59" s="33"/>
      <c r="W59" s="66"/>
    </row>
    <row r="60" spans="2:23" ht="15.75" customHeight="1" x14ac:dyDescent="0.45">
      <c r="B60" s="520"/>
      <c r="C60" s="521"/>
      <c r="D60" s="522"/>
      <c r="E60" s="66"/>
      <c r="F60" s="483" t="s">
        <v>106</v>
      </c>
      <c r="G60" s="484"/>
      <c r="H60" s="484"/>
      <c r="I60" s="484"/>
      <c r="J60" s="86" t="s">
        <v>107</v>
      </c>
      <c r="K60" s="86" t="s">
        <v>104</v>
      </c>
      <c r="L60" s="87">
        <f>TARIFFER!J28</f>
        <v>55</v>
      </c>
      <c r="M60" s="66"/>
      <c r="N60" s="66"/>
      <c r="V60" s="54"/>
      <c r="W60" s="66"/>
    </row>
    <row r="61" spans="2:23" ht="15.75" customHeight="1" x14ac:dyDescent="0.45">
      <c r="B61" s="520"/>
      <c r="C61" s="521"/>
      <c r="D61" s="522"/>
      <c r="E61" s="66"/>
      <c r="F61" s="483" t="s">
        <v>108</v>
      </c>
      <c r="G61" s="484"/>
      <c r="H61" s="484"/>
      <c r="I61" s="484"/>
      <c r="J61" s="86" t="s">
        <v>109</v>
      </c>
      <c r="K61" s="86" t="s">
        <v>104</v>
      </c>
      <c r="L61" s="87">
        <f>TARIFFER!J30</f>
        <v>800</v>
      </c>
      <c r="M61" s="66"/>
      <c r="N61" s="66"/>
      <c r="V61" s="54"/>
      <c r="W61" s="66"/>
    </row>
    <row r="62" spans="2:23" ht="15.75" customHeight="1" x14ac:dyDescent="0.45">
      <c r="B62" s="520"/>
      <c r="C62" s="521"/>
      <c r="D62" s="522"/>
      <c r="E62" s="66"/>
      <c r="F62" s="485" t="s">
        <v>110</v>
      </c>
      <c r="G62" s="486"/>
      <c r="H62" s="486"/>
      <c r="I62" s="486"/>
      <c r="J62" s="90" t="s">
        <v>111</v>
      </c>
      <c r="K62" s="90" t="s">
        <v>104</v>
      </c>
      <c r="L62" s="91">
        <f>TARIFFER!J27</f>
        <v>415</v>
      </c>
      <c r="M62" s="66"/>
      <c r="N62" s="66"/>
      <c r="V62" s="54"/>
      <c r="W62" s="66"/>
    </row>
    <row r="63" spans="2:23" ht="15.75" customHeight="1" x14ac:dyDescent="0.45">
      <c r="B63" s="520"/>
      <c r="C63" s="521"/>
      <c r="D63" s="522"/>
      <c r="E63" s="66"/>
      <c r="F63" s="485" t="s">
        <v>113</v>
      </c>
      <c r="G63" s="486"/>
      <c r="H63" s="486"/>
      <c r="I63" s="486"/>
      <c r="J63" s="90" t="s">
        <v>107</v>
      </c>
      <c r="K63" s="90" t="s">
        <v>104</v>
      </c>
      <c r="L63" s="91">
        <f>TARIFFER!J28</f>
        <v>55</v>
      </c>
      <c r="M63" s="66"/>
      <c r="N63" s="66"/>
      <c r="V63" s="54"/>
    </row>
    <row r="64" spans="2:23" ht="15.75" customHeight="1" x14ac:dyDescent="0.45">
      <c r="B64" s="523"/>
      <c r="C64" s="524"/>
      <c r="D64" s="525"/>
      <c r="E64" s="66"/>
      <c r="F64" s="485" t="s">
        <v>114</v>
      </c>
      <c r="G64" s="486"/>
      <c r="H64" s="486"/>
      <c r="I64" s="486"/>
      <c r="J64" s="90" t="s">
        <v>109</v>
      </c>
      <c r="K64" s="90" t="s">
        <v>104</v>
      </c>
      <c r="L64" s="91">
        <f>TARIFFER!J30</f>
        <v>800</v>
      </c>
      <c r="M64" s="66"/>
      <c r="N64" s="66"/>
      <c r="V64" s="54"/>
    </row>
    <row r="65" spans="2:23" ht="15.75" customHeight="1" x14ac:dyDescent="0.45">
      <c r="B65" s="295" t="s">
        <v>146</v>
      </c>
      <c r="C65" s="498">
        <f>TARIFFER!K36</f>
        <v>200</v>
      </c>
      <c r="D65" s="296" t="s">
        <v>147</v>
      </c>
      <c r="E65" s="66"/>
      <c r="F65" s="427" t="s">
        <v>115</v>
      </c>
      <c r="G65" s="428"/>
      <c r="H65" s="428"/>
      <c r="I65" s="428"/>
      <c r="J65" s="429"/>
      <c r="K65" s="429"/>
      <c r="L65" s="432" t="s">
        <v>98</v>
      </c>
      <c r="M65" s="66"/>
      <c r="N65" s="66"/>
      <c r="V65" s="54"/>
    </row>
    <row r="66" spans="2:23" ht="15.75" customHeight="1" x14ac:dyDescent="0.45">
      <c r="B66" s="295"/>
      <c r="C66" s="498"/>
      <c r="D66" s="296"/>
      <c r="E66" s="66"/>
      <c r="F66" s="427"/>
      <c r="G66" s="428"/>
      <c r="H66" s="428"/>
      <c r="I66" s="428"/>
      <c r="J66" s="429"/>
      <c r="K66" s="429"/>
      <c r="L66" s="432"/>
      <c r="M66" s="66"/>
      <c r="N66" s="66"/>
    </row>
    <row r="67" spans="2:23" ht="15.75" customHeight="1" x14ac:dyDescent="0.45">
      <c r="B67" s="295" t="s">
        <v>148</v>
      </c>
      <c r="C67" s="514"/>
      <c r="D67" s="296" t="s">
        <v>147</v>
      </c>
      <c r="E67" s="66"/>
      <c r="F67" s="337" t="s">
        <v>118</v>
      </c>
      <c r="G67" s="338"/>
      <c r="H67" s="338"/>
      <c r="I67" s="338"/>
      <c r="J67" s="405"/>
      <c r="K67" s="406"/>
      <c r="L67" s="409" t="s">
        <v>53</v>
      </c>
      <c r="M67" s="66"/>
      <c r="N67" s="66"/>
    </row>
    <row r="68" spans="2:23" ht="15.75" customHeight="1" thickBot="1" x14ac:dyDescent="0.5">
      <c r="B68" s="295"/>
      <c r="C68" s="514"/>
      <c r="D68" s="296"/>
      <c r="E68" s="66"/>
      <c r="F68" s="403"/>
      <c r="G68" s="404"/>
      <c r="H68" s="404"/>
      <c r="I68" s="404"/>
      <c r="J68" s="407"/>
      <c r="K68" s="408"/>
      <c r="L68" s="410"/>
      <c r="M68" s="66"/>
      <c r="N68" s="66"/>
    </row>
    <row r="69" spans="2:23" ht="15.75" customHeight="1" x14ac:dyDescent="0.45">
      <c r="B69" s="270" t="s">
        <v>121</v>
      </c>
      <c r="C69" s="515" t="str">
        <f>IF(C67&lt;=0,"",C65*C67)</f>
        <v/>
      </c>
      <c r="D69" s="291" t="s">
        <v>53</v>
      </c>
      <c r="E69" s="66"/>
      <c r="F69" s="411" t="s">
        <v>120</v>
      </c>
      <c r="G69" s="412"/>
      <c r="H69" s="412"/>
      <c r="I69" s="412"/>
      <c r="J69" s="415" t="str">
        <f>IF(J65&lt;=0,"",M81)</f>
        <v/>
      </c>
      <c r="K69" s="416"/>
      <c r="L69" s="419" t="s">
        <v>53</v>
      </c>
      <c r="M69" s="66"/>
      <c r="N69" s="66"/>
    </row>
    <row r="70" spans="2:23" ht="15.75" customHeight="1" thickBot="1" x14ac:dyDescent="0.5">
      <c r="B70" s="271"/>
      <c r="C70" s="516"/>
      <c r="D70" s="292"/>
      <c r="E70" s="66"/>
      <c r="F70" s="413"/>
      <c r="G70" s="414"/>
      <c r="H70" s="414"/>
      <c r="I70" s="414"/>
      <c r="J70" s="417"/>
      <c r="K70" s="418"/>
      <c r="L70" s="420"/>
      <c r="M70" s="66"/>
      <c r="N70" s="66"/>
    </row>
    <row r="71" spans="2:23" ht="15.75" customHeight="1" x14ac:dyDescent="0.45">
      <c r="B71" s="33"/>
      <c r="E71" s="66"/>
      <c r="J71" s="350"/>
      <c r="K71" s="350"/>
      <c r="M71" s="66"/>
      <c r="N71" s="66"/>
    </row>
    <row r="72" spans="2:23" ht="15.75" customHeight="1" thickBot="1" x14ac:dyDescent="0.5">
      <c r="B72" s="33"/>
      <c r="E72" s="66"/>
      <c r="M72" s="66"/>
      <c r="N72" s="66"/>
    </row>
    <row r="73" spans="2:23" ht="15.75" customHeight="1" x14ac:dyDescent="0.45">
      <c r="B73" s="261" t="s">
        <v>127</v>
      </c>
      <c r="C73" s="262"/>
      <c r="D73" s="263"/>
      <c r="E73" s="66"/>
      <c r="M73" s="66"/>
      <c r="N73" s="66"/>
    </row>
    <row r="74" spans="2:23" ht="15.75" customHeight="1" x14ac:dyDescent="0.45">
      <c r="B74" s="264"/>
      <c r="C74" s="265"/>
      <c r="D74" s="266"/>
      <c r="E74" s="69"/>
      <c r="M74" s="67"/>
      <c r="N74" s="67"/>
      <c r="W74" s="33"/>
    </row>
    <row r="75" spans="2:23" ht="15.75" customHeight="1" x14ac:dyDescent="0.45">
      <c r="B75" s="264"/>
      <c r="C75" s="265"/>
      <c r="D75" s="266"/>
      <c r="E75" s="66"/>
      <c r="M75" s="67"/>
      <c r="N75" s="67"/>
      <c r="W75" s="33"/>
    </row>
    <row r="76" spans="2:23" ht="15.75" customHeight="1" thickBot="1" x14ac:dyDescent="0.5">
      <c r="B76" s="267"/>
      <c r="C76" s="268"/>
      <c r="D76" s="269"/>
      <c r="E76" s="66"/>
      <c r="G76" s="63"/>
      <c r="M76" s="65"/>
      <c r="N76" s="65"/>
      <c r="W76" s="55"/>
    </row>
    <row r="77" spans="2:23" ht="15.75" customHeight="1" thickBot="1" x14ac:dyDescent="0.5">
      <c r="B77" s="33"/>
      <c r="E77" s="66"/>
      <c r="M77" s="65"/>
      <c r="N77" s="65"/>
      <c r="W77" s="55"/>
    </row>
    <row r="78" spans="2:23" ht="15.75" customHeight="1" x14ac:dyDescent="0.45">
      <c r="B78" s="252" t="s">
        <v>128</v>
      </c>
      <c r="C78" s="253"/>
      <c r="D78" s="254"/>
      <c r="E78" s="66"/>
      <c r="M78" s="65" t="str">
        <f>IF(J67&gt;0,J67*800,"")</f>
        <v/>
      </c>
      <c r="N78" s="65"/>
      <c r="W78" s="55"/>
    </row>
    <row r="79" spans="2:23" ht="15.75" customHeight="1" x14ac:dyDescent="0.45">
      <c r="B79" s="255"/>
      <c r="C79" s="256"/>
      <c r="D79" s="257"/>
      <c r="E79" s="66"/>
      <c r="M79" s="65"/>
      <c r="N79" s="65"/>
      <c r="W79" s="55"/>
    </row>
    <row r="80" spans="2:23" ht="15.75" customHeight="1" x14ac:dyDescent="0.45">
      <c r="B80" s="258"/>
      <c r="C80" s="259"/>
      <c r="D80" s="260"/>
      <c r="E80" s="66"/>
      <c r="M80" s="108" t="e">
        <f>_xlfn.XLOOKUP(J65,TARIFFER!J23:J24,TARIFFER!M23:M24,0,-1,)+_xlfn.XLOOKUP(J65,TARIFFER!J23:J24,TARIFFER!K23:K24,,1,)*(J65-_xlfn.XLOOKUP(J65,TARIFFER!I23:I24,TARIFFER!I23:I24,0,-1,))</f>
        <v>#N/A</v>
      </c>
      <c r="N80" s="65"/>
      <c r="W80" s="55"/>
    </row>
    <row r="81" spans="2:23" ht="15.75" customHeight="1" x14ac:dyDescent="0.45">
      <c r="B81" s="513" t="s">
        <v>129</v>
      </c>
      <c r="C81" s="281"/>
      <c r="D81" s="286" t="s">
        <v>61</v>
      </c>
      <c r="E81" s="66"/>
      <c r="M81" s="65" t="e">
        <f>IF(M80&lt;415,415+M78,(M80+M78))</f>
        <v>#N/A</v>
      </c>
      <c r="N81" s="65"/>
      <c r="W81" s="55"/>
    </row>
    <row r="82" spans="2:23" ht="15.75" customHeight="1" x14ac:dyDescent="0.45">
      <c r="B82" s="513"/>
      <c r="C82" s="282"/>
      <c r="D82" s="287"/>
      <c r="E82" s="66"/>
      <c r="M82" s="66"/>
      <c r="N82" s="66"/>
    </row>
    <row r="83" spans="2:23" ht="15.75" customHeight="1" x14ac:dyDescent="0.45">
      <c r="B83" s="51" t="s">
        <v>130</v>
      </c>
      <c r="C83" s="52" t="e">
        <f>_xlfn.XLOOKUP(C81,TARIFFER!A51:A56,TARIFFER!E51:E56,0,-1,)+_xlfn.XLOOKUP(C81,TARIFFER!A51:A56,TARIFFER!C51:C56,,1,)*(C81-_xlfn.XLOOKUP(C81,TARIFFER!A51:A56,TARIFFER!A51:A56,0,-1,))</f>
        <v>#N/A</v>
      </c>
      <c r="D83" s="53" t="s">
        <v>53</v>
      </c>
      <c r="E83" s="66"/>
      <c r="M83" s="66"/>
      <c r="N83" s="66"/>
    </row>
    <row r="84" spans="2:23" ht="15.75" customHeight="1" x14ac:dyDescent="0.45">
      <c r="B84" s="295" t="s">
        <v>131</v>
      </c>
      <c r="C84" s="277"/>
      <c r="D84" s="296" t="s">
        <v>132</v>
      </c>
      <c r="E84" s="66"/>
      <c r="M84" s="66"/>
      <c r="N84" s="66"/>
    </row>
    <row r="85" spans="2:23" ht="15.75" customHeight="1" x14ac:dyDescent="0.45">
      <c r="B85" s="295"/>
      <c r="C85" s="277"/>
      <c r="D85" s="296"/>
      <c r="E85" s="66"/>
    </row>
    <row r="86" spans="2:23" ht="15.75" customHeight="1" x14ac:dyDescent="0.45">
      <c r="B86" s="270" t="s">
        <v>133</v>
      </c>
      <c r="C86" s="272" t="str">
        <f>IF(C81&lt;=0,"",E118)</f>
        <v/>
      </c>
      <c r="D86" s="274" t="s">
        <v>53</v>
      </c>
      <c r="E86" s="66"/>
    </row>
    <row r="87" spans="2:23" ht="15.75" customHeight="1" thickBot="1" x14ac:dyDescent="0.5">
      <c r="B87" s="271"/>
      <c r="C87" s="273"/>
      <c r="D87" s="275"/>
      <c r="E87" s="66"/>
    </row>
    <row r="88" spans="2:23" ht="15.75" customHeight="1" x14ac:dyDescent="0.45">
      <c r="E88" s="66"/>
    </row>
    <row r="89" spans="2:23" ht="15.75" customHeight="1" x14ac:dyDescent="0.45">
      <c r="E89" s="66"/>
    </row>
    <row r="90" spans="2:23" ht="15.75" customHeight="1" x14ac:dyDescent="0.45">
      <c r="E90" s="66"/>
    </row>
    <row r="91" spans="2:23" ht="15.75" customHeight="1" x14ac:dyDescent="0.45">
      <c r="E91" s="66"/>
    </row>
    <row r="92" spans="2:23" ht="15.75" customHeight="1" x14ac:dyDescent="0.45">
      <c r="E92" s="66"/>
    </row>
    <row r="93" spans="2:23" ht="15.75" customHeight="1" x14ac:dyDescent="0.45">
      <c r="E93" s="66"/>
    </row>
    <row r="94" spans="2:23" ht="15.75" customHeight="1" x14ac:dyDescent="0.45">
      <c r="E94" s="66"/>
    </row>
    <row r="95" spans="2:23" ht="15.75" customHeight="1" x14ac:dyDescent="0.45">
      <c r="E95" s="66"/>
    </row>
    <row r="96" spans="2:23" ht="15.75" customHeight="1" x14ac:dyDescent="0.45">
      <c r="E96" s="66"/>
    </row>
    <row r="97" spans="5:5" ht="15.75" customHeight="1" x14ac:dyDescent="0.45">
      <c r="E97" s="66"/>
    </row>
    <row r="98" spans="5:5" ht="15.75" customHeight="1" x14ac:dyDescent="0.45">
      <c r="E98" s="66"/>
    </row>
    <row r="99" spans="5:5" ht="15.75" customHeight="1" x14ac:dyDescent="0.45">
      <c r="E99" s="66"/>
    </row>
    <row r="100" spans="5:5" ht="15.75" customHeight="1" x14ac:dyDescent="0.45">
      <c r="E100" s="66"/>
    </row>
    <row r="101" spans="5:5" ht="15.75" customHeight="1" x14ac:dyDescent="0.45">
      <c r="E101" s="66"/>
    </row>
    <row r="102" spans="5:5" ht="15.75" customHeight="1" x14ac:dyDescent="0.45">
      <c r="E102" s="66"/>
    </row>
    <row r="103" spans="5:5" ht="15.75" customHeight="1" x14ac:dyDescent="0.45">
      <c r="E103" s="66"/>
    </row>
    <row r="104" spans="5:5" ht="15.75" customHeight="1" x14ac:dyDescent="0.45">
      <c r="E104" s="66"/>
    </row>
    <row r="105" spans="5:5" ht="15.75" customHeight="1" x14ac:dyDescent="0.45">
      <c r="E105" s="66"/>
    </row>
    <row r="106" spans="5:5" ht="15.75" customHeight="1" x14ac:dyDescent="0.45">
      <c r="E106" s="66"/>
    </row>
    <row r="107" spans="5:5" ht="15.75" customHeight="1" x14ac:dyDescent="0.45">
      <c r="E107" s="66"/>
    </row>
    <row r="108" spans="5:5" ht="15.75" customHeight="1" x14ac:dyDescent="0.45">
      <c r="E108" s="66"/>
    </row>
    <row r="109" spans="5:5" ht="15.75" customHeight="1" x14ac:dyDescent="0.45">
      <c r="E109" s="66"/>
    </row>
    <row r="110" spans="5:5" ht="15.75" customHeight="1" x14ac:dyDescent="0.45">
      <c r="E110" s="66"/>
    </row>
    <row r="111" spans="5:5" ht="15.75" customHeight="1" x14ac:dyDescent="0.45">
      <c r="E111" s="66"/>
    </row>
    <row r="112" spans="5:5" ht="15.75" customHeight="1" x14ac:dyDescent="0.45">
      <c r="E112" s="66"/>
    </row>
    <row r="113" spans="5:5" ht="15.75" customHeight="1" x14ac:dyDescent="0.45">
      <c r="E113" s="66"/>
    </row>
    <row r="114" spans="5:5" ht="15.75" customHeight="1" x14ac:dyDescent="0.45">
      <c r="E114" s="66"/>
    </row>
    <row r="115" spans="5:5" ht="15.75" customHeight="1" x14ac:dyDescent="0.45">
      <c r="E115" s="66"/>
    </row>
    <row r="116" spans="5:5" ht="15.75" customHeight="1" x14ac:dyDescent="0.45">
      <c r="E116" s="66"/>
    </row>
    <row r="117" spans="5:5" ht="15.75" customHeight="1" x14ac:dyDescent="0.45">
      <c r="E117" s="66"/>
    </row>
    <row r="118" spans="5:5" ht="15.75" customHeight="1" x14ac:dyDescent="0.45">
      <c r="E118" s="66">
        <f>IF(AND(C81&lt;300),(340*C84),IF(AND(C81&gt;=300,C81&lt;600),(420*C84),IF(AND(C81&gt;=600,C81&lt;1200),(510*C84),IF(AND(C81&gt;=1200,C81&lt;2000),(590*C84),IF(AND(C81&gt;=2000,C81&lt;3000),(680*C84),IF(AND(C81&gt;=3000,C81&lt;10000000),(760*C84)))))))</f>
        <v>0</v>
      </c>
    </row>
    <row r="119" spans="5:5" ht="15.75" customHeight="1" x14ac:dyDescent="0.45">
      <c r="E119" s="66"/>
    </row>
    <row r="120" spans="5:5" ht="15.75" customHeight="1" x14ac:dyDescent="0.45">
      <c r="E120" s="66"/>
    </row>
    <row r="121" spans="5:5" ht="15.75" customHeight="1" x14ac:dyDescent="0.45">
      <c r="E121" s="66"/>
    </row>
    <row r="122" spans="5:5" ht="15.75" customHeight="1" x14ac:dyDescent="0.45">
      <c r="E122" s="66"/>
    </row>
    <row r="123" spans="5:5" ht="15.75" customHeight="1" x14ac:dyDescent="0.45">
      <c r="E123" s="66"/>
    </row>
    <row r="124" spans="5:5" ht="15.75" customHeight="1" x14ac:dyDescent="0.45">
      <c r="E124" s="66"/>
    </row>
    <row r="125" spans="5:5" ht="15.75" customHeight="1" x14ac:dyDescent="0.45">
      <c r="E125" s="66"/>
    </row>
    <row r="126" spans="5:5" ht="15.75" customHeight="1" x14ac:dyDescent="0.45">
      <c r="E126" s="66"/>
    </row>
    <row r="127" spans="5:5" ht="15.75" customHeight="1" x14ac:dyDescent="0.45">
      <c r="E127" s="66"/>
    </row>
    <row r="128" spans="5:5" ht="15.75" customHeight="1" x14ac:dyDescent="0.45">
      <c r="E128" s="66"/>
    </row>
    <row r="129" spans="5:5" ht="15.75" customHeight="1" x14ac:dyDescent="0.45">
      <c r="E129" s="66"/>
    </row>
    <row r="130" spans="5:5" ht="15.75" customHeight="1" x14ac:dyDescent="0.45">
      <c r="E130" s="66"/>
    </row>
    <row r="131" spans="5:5" ht="15.75" customHeight="1" x14ac:dyDescent="0.45">
      <c r="E131" s="66"/>
    </row>
    <row r="132" spans="5:5" ht="15.75" customHeight="1" x14ac:dyDescent="0.45">
      <c r="E132" s="66"/>
    </row>
    <row r="133" spans="5:5" ht="15.75" customHeight="1" x14ac:dyDescent="0.45">
      <c r="E133" s="66"/>
    </row>
    <row r="134" spans="5:5" ht="15.75" customHeight="1" x14ac:dyDescent="0.45">
      <c r="E134" s="66"/>
    </row>
    <row r="135" spans="5:5" ht="15.75" customHeight="1" x14ac:dyDescent="0.45">
      <c r="E135" s="66"/>
    </row>
    <row r="136" spans="5:5" ht="15.75" customHeight="1" x14ac:dyDescent="0.45">
      <c r="E136" s="66"/>
    </row>
    <row r="137" spans="5:5" ht="15.75" customHeight="1" x14ac:dyDescent="0.45">
      <c r="E137" s="66"/>
    </row>
  </sheetData>
  <mergeCells count="141">
    <mergeCell ref="B2:U7"/>
    <mergeCell ref="B8:D11"/>
    <mergeCell ref="F8:L11"/>
    <mergeCell ref="O8:U11"/>
    <mergeCell ref="F13:L14"/>
    <mergeCell ref="F15:I15"/>
    <mergeCell ref="J15:K15"/>
    <mergeCell ref="B13:D19"/>
    <mergeCell ref="O17:T18"/>
    <mergeCell ref="U17:U18"/>
    <mergeCell ref="O19:T22"/>
    <mergeCell ref="U19:U22"/>
    <mergeCell ref="B20:B21"/>
    <mergeCell ref="C20:C21"/>
    <mergeCell ref="D20:D21"/>
    <mergeCell ref="U13:U16"/>
    <mergeCell ref="F26:I27"/>
    <mergeCell ref="J26:K27"/>
    <mergeCell ref="L26:L27"/>
    <mergeCell ref="F28:I29"/>
    <mergeCell ref="J28:K29"/>
    <mergeCell ref="L28:L29"/>
    <mergeCell ref="F23:I23"/>
    <mergeCell ref="J23:K23"/>
    <mergeCell ref="F24:I25"/>
    <mergeCell ref="J24:K25"/>
    <mergeCell ref="L24:L25"/>
    <mergeCell ref="O13:T16"/>
    <mergeCell ref="L18:L19"/>
    <mergeCell ref="F21:L22"/>
    <mergeCell ref="F16:I17"/>
    <mergeCell ref="O29:T30"/>
    <mergeCell ref="U29:U30"/>
    <mergeCell ref="J16:K17"/>
    <mergeCell ref="L16:L17"/>
    <mergeCell ref="F18:I19"/>
    <mergeCell ref="J18:K19"/>
    <mergeCell ref="F38:I39"/>
    <mergeCell ref="J38:K39"/>
    <mergeCell ref="L38:L39"/>
    <mergeCell ref="F40:I40"/>
    <mergeCell ref="J40:K40"/>
    <mergeCell ref="F33:L37"/>
    <mergeCell ref="F30:I31"/>
    <mergeCell ref="J30:K31"/>
    <mergeCell ref="L30:L31"/>
    <mergeCell ref="U23:U26"/>
    <mergeCell ref="O31:T32"/>
    <mergeCell ref="U31:U32"/>
    <mergeCell ref="O33:T36"/>
    <mergeCell ref="U33:U36"/>
    <mergeCell ref="J41:K42"/>
    <mergeCell ref="L41:L42"/>
    <mergeCell ref="O27:T28"/>
    <mergeCell ref="U27:U28"/>
    <mergeCell ref="L52:L53"/>
    <mergeCell ref="B28:D30"/>
    <mergeCell ref="F54:I55"/>
    <mergeCell ref="J54:K55"/>
    <mergeCell ref="L54:L55"/>
    <mergeCell ref="F47:L51"/>
    <mergeCell ref="O41:T42"/>
    <mergeCell ref="U41:U42"/>
    <mergeCell ref="B23:B24"/>
    <mergeCell ref="C23:C24"/>
    <mergeCell ref="D23:D24"/>
    <mergeCell ref="B25:B26"/>
    <mergeCell ref="C25:C26"/>
    <mergeCell ref="D25:D26"/>
    <mergeCell ref="D54:D55"/>
    <mergeCell ref="F43:I44"/>
    <mergeCell ref="J43:K44"/>
    <mergeCell ref="L43:L44"/>
    <mergeCell ref="O39:T40"/>
    <mergeCell ref="U39:U40"/>
    <mergeCell ref="O37:T38"/>
    <mergeCell ref="U37:U38"/>
    <mergeCell ref="F41:I42"/>
    <mergeCell ref="O23:T26"/>
    <mergeCell ref="L69:L70"/>
    <mergeCell ref="F67:I68"/>
    <mergeCell ref="J67:K68"/>
    <mergeCell ref="L67:L68"/>
    <mergeCell ref="F65:I66"/>
    <mergeCell ref="J65:K66"/>
    <mergeCell ref="L65:L66"/>
    <mergeCell ref="F56:I57"/>
    <mergeCell ref="J56:K57"/>
    <mergeCell ref="L56:L57"/>
    <mergeCell ref="F59:I59"/>
    <mergeCell ref="F60:I60"/>
    <mergeCell ref="F61:I61"/>
    <mergeCell ref="F62:I62"/>
    <mergeCell ref="F63:I63"/>
    <mergeCell ref="F64:I64"/>
    <mergeCell ref="J71:K71"/>
    <mergeCell ref="B32:D35"/>
    <mergeCell ref="B36:B37"/>
    <mergeCell ref="C36:C37"/>
    <mergeCell ref="D36:D37"/>
    <mergeCell ref="B38:B39"/>
    <mergeCell ref="C38:C39"/>
    <mergeCell ref="D38:D39"/>
    <mergeCell ref="F69:I70"/>
    <mergeCell ref="J69:K70"/>
    <mergeCell ref="F52:I53"/>
    <mergeCell ref="J52:K53"/>
    <mergeCell ref="B65:B66"/>
    <mergeCell ref="C65:C66"/>
    <mergeCell ref="D65:D66"/>
    <mergeCell ref="B67:B68"/>
    <mergeCell ref="C67:C68"/>
    <mergeCell ref="D67:D68"/>
    <mergeCell ref="B69:B70"/>
    <mergeCell ref="C69:C70"/>
    <mergeCell ref="D69:D70"/>
    <mergeCell ref="B59:D64"/>
    <mergeCell ref="B54:B55"/>
    <mergeCell ref="C54:C55"/>
    <mergeCell ref="B56:B57"/>
    <mergeCell ref="C56:C57"/>
    <mergeCell ref="D56:D57"/>
    <mergeCell ref="B40:B41"/>
    <mergeCell ref="C40:C41"/>
    <mergeCell ref="D40:D41"/>
    <mergeCell ref="B43:D45"/>
    <mergeCell ref="B47:D50"/>
    <mergeCell ref="B51:B52"/>
    <mergeCell ref="C51:C52"/>
    <mergeCell ref="D51:D52"/>
    <mergeCell ref="B86:B87"/>
    <mergeCell ref="C86:C87"/>
    <mergeCell ref="D86:D87"/>
    <mergeCell ref="B73:D76"/>
    <mergeCell ref="B78:D80"/>
    <mergeCell ref="B81:B82"/>
    <mergeCell ref="C81:C82"/>
    <mergeCell ref="D81:D82"/>
    <mergeCell ref="B84:B85"/>
    <mergeCell ref="C84:C85"/>
    <mergeCell ref="D84:D85"/>
  </mergeCells>
  <pageMargins left="0.7" right="0.7" top="0.75" bottom="0.75" header="0.3" footer="0.3"/>
  <ignoredErrors>
    <ignoredError sqref="C22" evalError="1"/>
  </ignoredErrors>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B88F3-009E-4A2A-85A7-CB132279C773}">
  <dimension ref="A1:BI419"/>
  <sheetViews>
    <sheetView showGridLines="0" workbookViewId="0">
      <selection activeCell="T68" sqref="T68:Y69"/>
    </sheetView>
  </sheetViews>
  <sheetFormatPr defaultColWidth="3.1796875" defaultRowHeight="15.75" customHeight="1" x14ac:dyDescent="0.3"/>
  <cols>
    <col min="1" max="60" width="3.1796875" style="79"/>
    <col min="61" max="61" width="10.81640625" style="103" bestFit="1" customWidth="1"/>
    <col min="62" max="16384" width="3.1796875" style="79"/>
  </cols>
  <sheetData>
    <row r="1" spans="1:61" ht="14.5" thickBot="1" x14ac:dyDescent="0.35">
      <c r="T1" s="641"/>
      <c r="U1" s="641"/>
      <c r="V1" s="641"/>
      <c r="W1" s="641"/>
      <c r="X1" s="641"/>
      <c r="Y1" s="641"/>
      <c r="BC1" s="85"/>
      <c r="BD1" s="85"/>
      <c r="BE1" s="85"/>
      <c r="BF1" s="85"/>
      <c r="BG1" s="85"/>
      <c r="BH1" s="85"/>
    </row>
    <row r="2" spans="1:61" ht="14" x14ac:dyDescent="0.3">
      <c r="A2" s="642" t="s">
        <v>149</v>
      </c>
      <c r="B2" s="643"/>
      <c r="C2" s="643"/>
      <c r="D2" s="643"/>
      <c r="E2" s="643"/>
      <c r="F2" s="643"/>
      <c r="G2" s="643"/>
      <c r="H2" s="643"/>
      <c r="I2" s="643"/>
      <c r="J2" s="643"/>
      <c r="K2" s="643"/>
      <c r="L2" s="643"/>
      <c r="M2" s="643"/>
      <c r="N2" s="643"/>
      <c r="O2" s="643"/>
      <c r="P2" s="643"/>
      <c r="Q2" s="643"/>
      <c r="R2" s="643"/>
      <c r="S2" s="643"/>
      <c r="T2" s="643"/>
      <c r="U2" s="643"/>
      <c r="V2" s="643"/>
      <c r="W2" s="643"/>
      <c r="X2" s="643"/>
      <c r="Y2" s="643"/>
      <c r="Z2" s="643"/>
      <c r="AA2" s="643"/>
      <c r="AB2" s="643"/>
      <c r="AC2" s="643"/>
      <c r="AD2" s="643"/>
      <c r="AE2" s="643"/>
      <c r="AF2" s="643"/>
      <c r="AG2" s="643"/>
      <c r="AH2" s="643"/>
      <c r="AI2" s="643"/>
      <c r="AJ2" s="643"/>
      <c r="AK2" s="643"/>
      <c r="AL2" s="643"/>
      <c r="AM2" s="643"/>
      <c r="AN2" s="643"/>
      <c r="AO2" s="643"/>
      <c r="AP2" s="643"/>
      <c r="AQ2" s="643"/>
      <c r="AR2" s="643"/>
      <c r="AS2" s="643"/>
      <c r="AT2" s="643"/>
      <c r="AU2" s="643"/>
      <c r="AV2" s="643"/>
      <c r="AW2" s="643"/>
      <c r="AX2" s="643"/>
      <c r="AY2" s="643"/>
      <c r="AZ2" s="643"/>
      <c r="BA2" s="643"/>
      <c r="BB2" s="643"/>
      <c r="BC2" s="643"/>
      <c r="BD2" s="643"/>
      <c r="BE2" s="643"/>
      <c r="BF2" s="643"/>
      <c r="BG2" s="643"/>
      <c r="BH2" s="644"/>
    </row>
    <row r="3" spans="1:61" ht="14" x14ac:dyDescent="0.3">
      <c r="A3" s="645"/>
      <c r="B3" s="646"/>
      <c r="C3" s="646"/>
      <c r="D3" s="646"/>
      <c r="E3" s="646"/>
      <c r="F3" s="646"/>
      <c r="G3" s="646"/>
      <c r="H3" s="646"/>
      <c r="I3" s="646"/>
      <c r="J3" s="646"/>
      <c r="K3" s="646"/>
      <c r="L3" s="646"/>
      <c r="M3" s="646"/>
      <c r="N3" s="646"/>
      <c r="O3" s="646"/>
      <c r="P3" s="646"/>
      <c r="Q3" s="646"/>
      <c r="R3" s="646"/>
      <c r="S3" s="646"/>
      <c r="T3" s="646"/>
      <c r="U3" s="646"/>
      <c r="V3" s="646"/>
      <c r="W3" s="646"/>
      <c r="X3" s="646"/>
      <c r="Y3" s="646"/>
      <c r="Z3" s="646"/>
      <c r="AA3" s="646"/>
      <c r="AB3" s="646"/>
      <c r="AC3" s="646"/>
      <c r="AD3" s="646"/>
      <c r="AE3" s="646"/>
      <c r="AF3" s="646"/>
      <c r="AG3" s="646"/>
      <c r="AH3" s="646"/>
      <c r="AI3" s="646"/>
      <c r="AJ3" s="646"/>
      <c r="AK3" s="646"/>
      <c r="AL3" s="646"/>
      <c r="AM3" s="646"/>
      <c r="AN3" s="646"/>
      <c r="AO3" s="646"/>
      <c r="AP3" s="646"/>
      <c r="AQ3" s="646"/>
      <c r="AR3" s="646"/>
      <c r="AS3" s="646"/>
      <c r="AT3" s="646"/>
      <c r="AU3" s="646"/>
      <c r="AV3" s="646"/>
      <c r="AW3" s="646"/>
      <c r="AX3" s="646"/>
      <c r="AY3" s="646"/>
      <c r="AZ3" s="646"/>
      <c r="BA3" s="646"/>
      <c r="BB3" s="646"/>
      <c r="BC3" s="646"/>
      <c r="BD3" s="646"/>
      <c r="BE3" s="646"/>
      <c r="BF3" s="646"/>
      <c r="BG3" s="646"/>
      <c r="BH3" s="647"/>
    </row>
    <row r="4" spans="1:61" ht="14" x14ac:dyDescent="0.3">
      <c r="A4" s="645"/>
      <c r="B4" s="646"/>
      <c r="C4" s="646"/>
      <c r="D4" s="646"/>
      <c r="E4" s="646"/>
      <c r="F4" s="646"/>
      <c r="G4" s="646"/>
      <c r="H4" s="646"/>
      <c r="I4" s="646"/>
      <c r="J4" s="646"/>
      <c r="K4" s="646"/>
      <c r="L4" s="646"/>
      <c r="M4" s="646"/>
      <c r="N4" s="646"/>
      <c r="O4" s="646"/>
      <c r="P4" s="646"/>
      <c r="Q4" s="646"/>
      <c r="R4" s="646"/>
      <c r="S4" s="646"/>
      <c r="T4" s="646"/>
      <c r="U4" s="646"/>
      <c r="V4" s="646"/>
      <c r="W4" s="646"/>
      <c r="X4" s="646"/>
      <c r="Y4" s="646"/>
      <c r="Z4" s="646"/>
      <c r="AA4" s="646"/>
      <c r="AB4" s="646"/>
      <c r="AC4" s="646"/>
      <c r="AD4" s="646"/>
      <c r="AE4" s="646"/>
      <c r="AF4" s="646"/>
      <c r="AG4" s="646"/>
      <c r="AH4" s="646"/>
      <c r="AI4" s="646"/>
      <c r="AJ4" s="646"/>
      <c r="AK4" s="646"/>
      <c r="AL4" s="646"/>
      <c r="AM4" s="646"/>
      <c r="AN4" s="646"/>
      <c r="AO4" s="646"/>
      <c r="AP4" s="646"/>
      <c r="AQ4" s="646"/>
      <c r="AR4" s="646"/>
      <c r="AS4" s="646"/>
      <c r="AT4" s="646"/>
      <c r="AU4" s="646"/>
      <c r="AV4" s="646"/>
      <c r="AW4" s="646"/>
      <c r="AX4" s="646"/>
      <c r="AY4" s="646"/>
      <c r="AZ4" s="646"/>
      <c r="BA4" s="646"/>
      <c r="BB4" s="646"/>
      <c r="BC4" s="646"/>
      <c r="BD4" s="646"/>
      <c r="BE4" s="646"/>
      <c r="BF4" s="646"/>
      <c r="BG4" s="646"/>
      <c r="BH4" s="647"/>
    </row>
    <row r="5" spans="1:61" ht="14" x14ac:dyDescent="0.3">
      <c r="A5" s="645"/>
      <c r="B5" s="646"/>
      <c r="C5" s="646"/>
      <c r="D5" s="646"/>
      <c r="E5" s="646"/>
      <c r="F5" s="646"/>
      <c r="G5" s="646"/>
      <c r="H5" s="646"/>
      <c r="I5" s="646"/>
      <c r="J5" s="646"/>
      <c r="K5" s="646"/>
      <c r="L5" s="646"/>
      <c r="M5" s="646"/>
      <c r="N5" s="646"/>
      <c r="O5" s="646"/>
      <c r="P5" s="646"/>
      <c r="Q5" s="646"/>
      <c r="R5" s="646"/>
      <c r="S5" s="646"/>
      <c r="T5" s="646"/>
      <c r="U5" s="646"/>
      <c r="V5" s="646"/>
      <c r="W5" s="646"/>
      <c r="X5" s="646"/>
      <c r="Y5" s="646"/>
      <c r="Z5" s="646"/>
      <c r="AA5" s="646"/>
      <c r="AB5" s="646"/>
      <c r="AC5" s="646"/>
      <c r="AD5" s="646"/>
      <c r="AE5" s="646"/>
      <c r="AF5" s="646"/>
      <c r="AG5" s="646"/>
      <c r="AH5" s="646"/>
      <c r="AI5" s="646"/>
      <c r="AJ5" s="646"/>
      <c r="AK5" s="646"/>
      <c r="AL5" s="646"/>
      <c r="AM5" s="646"/>
      <c r="AN5" s="646"/>
      <c r="AO5" s="646"/>
      <c r="AP5" s="646"/>
      <c r="AQ5" s="646"/>
      <c r="AR5" s="646"/>
      <c r="AS5" s="646"/>
      <c r="AT5" s="646"/>
      <c r="AU5" s="646"/>
      <c r="AV5" s="646"/>
      <c r="AW5" s="646"/>
      <c r="AX5" s="646"/>
      <c r="AY5" s="646"/>
      <c r="AZ5" s="646"/>
      <c r="BA5" s="646"/>
      <c r="BB5" s="646"/>
      <c r="BC5" s="646"/>
      <c r="BD5" s="646"/>
      <c r="BE5" s="646"/>
      <c r="BF5" s="646"/>
      <c r="BG5" s="646"/>
      <c r="BH5" s="647"/>
    </row>
    <row r="6" spans="1:61" ht="14" x14ac:dyDescent="0.3">
      <c r="A6" s="645"/>
      <c r="B6" s="646"/>
      <c r="C6" s="646"/>
      <c r="D6" s="646"/>
      <c r="E6" s="646"/>
      <c r="F6" s="646"/>
      <c r="G6" s="646"/>
      <c r="H6" s="646"/>
      <c r="I6" s="646"/>
      <c r="J6" s="646"/>
      <c r="K6" s="646"/>
      <c r="L6" s="646"/>
      <c r="M6" s="646"/>
      <c r="N6" s="646"/>
      <c r="O6" s="646"/>
      <c r="P6" s="646"/>
      <c r="Q6" s="646"/>
      <c r="R6" s="646"/>
      <c r="S6" s="646"/>
      <c r="T6" s="646"/>
      <c r="U6" s="646"/>
      <c r="V6" s="646"/>
      <c r="W6" s="646"/>
      <c r="X6" s="646"/>
      <c r="Y6" s="646"/>
      <c r="Z6" s="646"/>
      <c r="AA6" s="646"/>
      <c r="AB6" s="646"/>
      <c r="AC6" s="646"/>
      <c r="AD6" s="646"/>
      <c r="AE6" s="646"/>
      <c r="AF6" s="646"/>
      <c r="AG6" s="646"/>
      <c r="AH6" s="646"/>
      <c r="AI6" s="646"/>
      <c r="AJ6" s="646"/>
      <c r="AK6" s="646"/>
      <c r="AL6" s="646"/>
      <c r="AM6" s="646"/>
      <c r="AN6" s="646"/>
      <c r="AO6" s="646"/>
      <c r="AP6" s="646"/>
      <c r="AQ6" s="646"/>
      <c r="AR6" s="646"/>
      <c r="AS6" s="646"/>
      <c r="AT6" s="646"/>
      <c r="AU6" s="646"/>
      <c r="AV6" s="646"/>
      <c r="AW6" s="646"/>
      <c r="AX6" s="646"/>
      <c r="AY6" s="646"/>
      <c r="AZ6" s="646"/>
      <c r="BA6" s="646"/>
      <c r="BB6" s="646"/>
      <c r="BC6" s="646"/>
      <c r="BD6" s="646"/>
      <c r="BE6" s="646"/>
      <c r="BF6" s="646"/>
      <c r="BG6" s="646"/>
      <c r="BH6" s="647"/>
    </row>
    <row r="7" spans="1:61" ht="14.5" thickBot="1" x14ac:dyDescent="0.35">
      <c r="A7" s="648"/>
      <c r="B7" s="649"/>
      <c r="C7" s="649"/>
      <c r="D7" s="649"/>
      <c r="E7" s="649"/>
      <c r="F7" s="649"/>
      <c r="G7" s="649"/>
      <c r="H7" s="649"/>
      <c r="I7" s="649"/>
      <c r="J7" s="649"/>
      <c r="K7" s="649"/>
      <c r="L7" s="649"/>
      <c r="M7" s="649"/>
      <c r="N7" s="649"/>
      <c r="O7" s="649"/>
      <c r="P7" s="649"/>
      <c r="Q7" s="649"/>
      <c r="R7" s="649"/>
      <c r="S7" s="649"/>
      <c r="T7" s="649"/>
      <c r="U7" s="649"/>
      <c r="V7" s="649"/>
      <c r="W7" s="649"/>
      <c r="X7" s="649"/>
      <c r="Y7" s="649"/>
      <c r="Z7" s="649"/>
      <c r="AA7" s="649"/>
      <c r="AB7" s="649"/>
      <c r="AC7" s="649"/>
      <c r="AD7" s="649"/>
      <c r="AE7" s="649"/>
      <c r="AF7" s="649"/>
      <c r="AG7" s="649"/>
      <c r="AH7" s="649"/>
      <c r="AI7" s="649"/>
      <c r="AJ7" s="649"/>
      <c r="AK7" s="649"/>
      <c r="AL7" s="649"/>
      <c r="AM7" s="649"/>
      <c r="AN7" s="649"/>
      <c r="AO7" s="649"/>
      <c r="AP7" s="649"/>
      <c r="AQ7" s="649"/>
      <c r="AR7" s="649"/>
      <c r="AS7" s="649"/>
      <c r="AT7" s="649"/>
      <c r="AU7" s="649"/>
      <c r="AV7" s="649"/>
      <c r="AW7" s="649"/>
      <c r="AX7" s="649"/>
      <c r="AY7" s="649"/>
      <c r="AZ7" s="649"/>
      <c r="BA7" s="649"/>
      <c r="BB7" s="649"/>
      <c r="BC7" s="649"/>
      <c r="BD7" s="649"/>
      <c r="BE7" s="649"/>
      <c r="BF7" s="649"/>
      <c r="BG7" s="649"/>
      <c r="BH7" s="650"/>
    </row>
    <row r="8" spans="1:61" ht="14" x14ac:dyDescent="0.3">
      <c r="A8" s="651" t="s">
        <v>150</v>
      </c>
      <c r="B8" s="652"/>
      <c r="C8" s="652"/>
      <c r="D8" s="652"/>
      <c r="E8" s="652"/>
      <c r="F8" s="652"/>
      <c r="G8" s="652"/>
      <c r="H8" s="652"/>
      <c r="I8" s="652"/>
      <c r="J8" s="652"/>
      <c r="K8" s="652"/>
      <c r="L8" s="652"/>
      <c r="M8" s="652"/>
      <c r="N8" s="652"/>
      <c r="O8" s="652"/>
      <c r="P8" s="652"/>
      <c r="Q8" s="652"/>
      <c r="R8" s="652"/>
      <c r="S8" s="652"/>
      <c r="T8" s="652"/>
      <c r="U8" s="652"/>
      <c r="V8" s="652"/>
      <c r="W8" s="652"/>
      <c r="X8" s="652"/>
      <c r="Y8" s="652"/>
      <c r="Z8" s="652"/>
      <c r="AA8" s="652"/>
      <c r="AB8" s="652"/>
      <c r="AC8" s="652"/>
      <c r="AD8" s="652"/>
      <c r="AE8" s="652"/>
      <c r="AF8" s="652"/>
      <c r="AG8" s="652"/>
      <c r="AH8" s="652"/>
      <c r="AI8" s="652"/>
      <c r="AJ8" s="652"/>
      <c r="AK8" s="652"/>
      <c r="AL8" s="652"/>
      <c r="AM8" s="652"/>
      <c r="AN8" s="652"/>
      <c r="AO8" s="652"/>
      <c r="AP8" s="652"/>
      <c r="AQ8" s="652"/>
      <c r="AR8" s="652"/>
      <c r="AS8" s="652"/>
      <c r="AT8" s="652"/>
      <c r="AU8" s="652"/>
      <c r="AV8" s="652"/>
      <c r="AW8" s="652"/>
      <c r="AX8" s="652"/>
      <c r="AY8" s="652"/>
      <c r="AZ8" s="652"/>
      <c r="BA8" s="652"/>
      <c r="BB8" s="652"/>
      <c r="BC8" s="652"/>
      <c r="BD8" s="652"/>
      <c r="BE8" s="652"/>
      <c r="BF8" s="652"/>
      <c r="BG8" s="652"/>
      <c r="BH8" s="653"/>
    </row>
    <row r="9" spans="1:61" ht="14" x14ac:dyDescent="0.3">
      <c r="A9" s="654"/>
      <c r="B9" s="655"/>
      <c r="C9" s="655"/>
      <c r="D9" s="655"/>
      <c r="E9" s="655"/>
      <c r="F9" s="655"/>
      <c r="G9" s="655"/>
      <c r="H9" s="655"/>
      <c r="I9" s="655"/>
      <c r="J9" s="655"/>
      <c r="K9" s="655"/>
      <c r="L9" s="655"/>
      <c r="M9" s="655"/>
      <c r="N9" s="655"/>
      <c r="O9" s="655"/>
      <c r="P9" s="655"/>
      <c r="Q9" s="655"/>
      <c r="R9" s="655"/>
      <c r="S9" s="655"/>
      <c r="T9" s="655"/>
      <c r="U9" s="655"/>
      <c r="V9" s="655"/>
      <c r="W9" s="655"/>
      <c r="X9" s="655"/>
      <c r="Y9" s="655"/>
      <c r="Z9" s="655"/>
      <c r="AA9" s="655"/>
      <c r="AB9" s="655"/>
      <c r="AC9" s="655"/>
      <c r="AD9" s="655"/>
      <c r="AE9" s="655"/>
      <c r="AF9" s="655"/>
      <c r="AG9" s="655"/>
      <c r="AH9" s="655"/>
      <c r="AI9" s="655"/>
      <c r="AJ9" s="655"/>
      <c r="AK9" s="655"/>
      <c r="AL9" s="655"/>
      <c r="AM9" s="655"/>
      <c r="AN9" s="655"/>
      <c r="AO9" s="655"/>
      <c r="AP9" s="655"/>
      <c r="AQ9" s="655"/>
      <c r="AR9" s="655"/>
      <c r="AS9" s="655"/>
      <c r="AT9" s="655"/>
      <c r="AU9" s="655"/>
      <c r="AV9" s="655"/>
      <c r="AW9" s="655"/>
      <c r="AX9" s="655"/>
      <c r="AY9" s="655"/>
      <c r="AZ9" s="655"/>
      <c r="BA9" s="655"/>
      <c r="BB9" s="655"/>
      <c r="BC9" s="655"/>
      <c r="BD9" s="655"/>
      <c r="BE9" s="655"/>
      <c r="BF9" s="655"/>
      <c r="BG9" s="655"/>
      <c r="BH9" s="656"/>
    </row>
    <row r="10" spans="1:61" ht="14.5" thickBot="1" x14ac:dyDescent="0.35">
      <c r="A10" s="657"/>
      <c r="B10" s="658"/>
      <c r="C10" s="658"/>
      <c r="D10" s="658"/>
      <c r="E10" s="658"/>
      <c r="F10" s="658"/>
      <c r="G10" s="658"/>
      <c r="H10" s="658"/>
      <c r="I10" s="658"/>
      <c r="J10" s="658"/>
      <c r="K10" s="658"/>
      <c r="L10" s="658"/>
      <c r="M10" s="658"/>
      <c r="N10" s="658"/>
      <c r="O10" s="658"/>
      <c r="P10" s="658"/>
      <c r="Q10" s="658"/>
      <c r="R10" s="658"/>
      <c r="S10" s="658"/>
      <c r="T10" s="658"/>
      <c r="U10" s="658"/>
      <c r="V10" s="658"/>
      <c r="W10" s="658"/>
      <c r="X10" s="658"/>
      <c r="Y10" s="658"/>
      <c r="Z10" s="658"/>
      <c r="AA10" s="658"/>
      <c r="AB10" s="658"/>
      <c r="AC10" s="658"/>
      <c r="AD10" s="658"/>
      <c r="AE10" s="658"/>
      <c r="AF10" s="658"/>
      <c r="AG10" s="658"/>
      <c r="AH10" s="658"/>
      <c r="AI10" s="658"/>
      <c r="AJ10" s="658"/>
      <c r="AK10" s="658"/>
      <c r="AL10" s="658"/>
      <c r="AM10" s="658"/>
      <c r="AN10" s="658"/>
      <c r="AO10" s="658"/>
      <c r="AP10" s="658"/>
      <c r="AQ10" s="658"/>
      <c r="AR10" s="658"/>
      <c r="AS10" s="658"/>
      <c r="AT10" s="658"/>
      <c r="AU10" s="658"/>
      <c r="AV10" s="658"/>
      <c r="AW10" s="658"/>
      <c r="AX10" s="658"/>
      <c r="AY10" s="658"/>
      <c r="AZ10" s="658"/>
      <c r="BA10" s="658"/>
      <c r="BB10" s="658"/>
      <c r="BC10" s="658"/>
      <c r="BD10" s="658"/>
      <c r="BE10" s="658"/>
      <c r="BF10" s="658"/>
      <c r="BG10" s="658"/>
      <c r="BH10" s="659"/>
    </row>
    <row r="11" spans="1:61" s="33" customFormat="1" ht="15.75" customHeight="1" thickBot="1" x14ac:dyDescent="0.4">
      <c r="BI11" s="67"/>
    </row>
    <row r="12" spans="1:61" s="33" customFormat="1" ht="15.5" x14ac:dyDescent="0.35">
      <c r="A12" s="660" t="s">
        <v>151</v>
      </c>
      <c r="B12" s="661"/>
      <c r="C12" s="661"/>
      <c r="D12" s="661"/>
      <c r="E12" s="661"/>
      <c r="F12" s="661"/>
      <c r="G12" s="661"/>
      <c r="H12" s="661"/>
      <c r="I12" s="661"/>
      <c r="J12" s="661"/>
      <c r="K12" s="661"/>
      <c r="L12" s="661"/>
      <c r="M12" s="661"/>
      <c r="N12" s="661"/>
      <c r="O12" s="661"/>
      <c r="P12" s="661"/>
      <c r="Q12" s="661"/>
      <c r="R12" s="661"/>
      <c r="S12" s="661"/>
      <c r="T12" s="661"/>
      <c r="U12" s="661"/>
      <c r="V12" s="661"/>
      <c r="W12" s="661"/>
      <c r="X12" s="661"/>
      <c r="Y12" s="661"/>
      <c r="Z12" s="661"/>
      <c r="AA12" s="661"/>
      <c r="AB12" s="661"/>
      <c r="AC12" s="662"/>
      <c r="AF12" s="666" t="s">
        <v>152</v>
      </c>
      <c r="AG12" s="667"/>
      <c r="AH12" s="667"/>
      <c r="AI12" s="667"/>
      <c r="AJ12" s="667"/>
      <c r="AK12" s="667"/>
      <c r="AL12" s="667"/>
      <c r="AM12" s="667"/>
      <c r="AN12" s="667"/>
      <c r="AO12" s="667"/>
      <c r="AP12" s="667"/>
      <c r="AQ12" s="667"/>
      <c r="AR12" s="667"/>
      <c r="AS12" s="667"/>
      <c r="AT12" s="667"/>
      <c r="AU12" s="667"/>
      <c r="AV12" s="667"/>
      <c r="AW12" s="667"/>
      <c r="AX12" s="667"/>
      <c r="AY12" s="667"/>
      <c r="AZ12" s="667"/>
      <c r="BA12" s="667"/>
      <c r="BB12" s="667"/>
      <c r="BC12" s="667"/>
      <c r="BD12" s="667"/>
      <c r="BE12" s="667"/>
      <c r="BF12" s="667"/>
      <c r="BG12" s="667"/>
      <c r="BH12" s="668"/>
      <c r="BI12" s="67"/>
    </row>
    <row r="13" spans="1:61" s="33" customFormat="1" ht="16" thickBot="1" x14ac:dyDescent="0.4">
      <c r="A13" s="663"/>
      <c r="B13" s="664"/>
      <c r="C13" s="664"/>
      <c r="D13" s="664"/>
      <c r="E13" s="664"/>
      <c r="F13" s="664"/>
      <c r="G13" s="664"/>
      <c r="H13" s="664"/>
      <c r="I13" s="664"/>
      <c r="J13" s="664"/>
      <c r="K13" s="664"/>
      <c r="L13" s="664"/>
      <c r="M13" s="664"/>
      <c r="N13" s="664"/>
      <c r="O13" s="664"/>
      <c r="P13" s="664"/>
      <c r="Q13" s="664"/>
      <c r="R13" s="664"/>
      <c r="S13" s="664"/>
      <c r="T13" s="664"/>
      <c r="U13" s="664"/>
      <c r="V13" s="664"/>
      <c r="W13" s="664"/>
      <c r="X13" s="664"/>
      <c r="Y13" s="664"/>
      <c r="Z13" s="664"/>
      <c r="AA13" s="664"/>
      <c r="AB13" s="664"/>
      <c r="AC13" s="665"/>
      <c r="AF13" s="669"/>
      <c r="AG13" s="670"/>
      <c r="AH13" s="670"/>
      <c r="AI13" s="670"/>
      <c r="AJ13" s="670"/>
      <c r="AK13" s="670"/>
      <c r="AL13" s="670"/>
      <c r="AM13" s="670"/>
      <c r="AN13" s="670"/>
      <c r="AO13" s="670"/>
      <c r="AP13" s="670"/>
      <c r="AQ13" s="670"/>
      <c r="AR13" s="670"/>
      <c r="AS13" s="670"/>
      <c r="AT13" s="670"/>
      <c r="AU13" s="670"/>
      <c r="AV13" s="670"/>
      <c r="AW13" s="670"/>
      <c r="AX13" s="670"/>
      <c r="AY13" s="670"/>
      <c r="AZ13" s="670"/>
      <c r="BA13" s="670"/>
      <c r="BB13" s="670"/>
      <c r="BC13" s="670"/>
      <c r="BD13" s="670"/>
      <c r="BE13" s="670"/>
      <c r="BF13" s="670"/>
      <c r="BG13" s="670"/>
      <c r="BH13" s="671"/>
      <c r="BI13" s="67"/>
    </row>
    <row r="14" spans="1:61" s="33" customFormat="1" ht="16" thickBot="1" x14ac:dyDescent="0.4">
      <c r="A14" s="80"/>
      <c r="AF14" s="669"/>
      <c r="AG14" s="670"/>
      <c r="AH14" s="670"/>
      <c r="AI14" s="670"/>
      <c r="AJ14" s="670"/>
      <c r="AK14" s="670"/>
      <c r="AL14" s="670"/>
      <c r="AM14" s="670"/>
      <c r="AN14" s="670"/>
      <c r="AO14" s="670"/>
      <c r="AP14" s="670"/>
      <c r="AQ14" s="670"/>
      <c r="AR14" s="670"/>
      <c r="AS14" s="670"/>
      <c r="AT14" s="670"/>
      <c r="AU14" s="670"/>
      <c r="AV14" s="670"/>
      <c r="AW14" s="670"/>
      <c r="AX14" s="670"/>
      <c r="AY14" s="670"/>
      <c r="AZ14" s="670"/>
      <c r="BA14" s="670"/>
      <c r="BB14" s="670"/>
      <c r="BC14" s="670"/>
      <c r="BD14" s="670"/>
      <c r="BE14" s="670"/>
      <c r="BF14" s="670"/>
      <c r="BG14" s="670"/>
      <c r="BH14" s="671"/>
      <c r="BI14" s="67"/>
    </row>
    <row r="15" spans="1:61" s="33" customFormat="1" ht="15.5" x14ac:dyDescent="0.35">
      <c r="A15" s="632" t="s">
        <v>153</v>
      </c>
      <c r="B15" s="633"/>
      <c r="C15" s="633"/>
      <c r="D15" s="633"/>
      <c r="E15" s="633"/>
      <c r="F15" s="633"/>
      <c r="G15" s="633"/>
      <c r="H15" s="633"/>
      <c r="I15" s="633"/>
      <c r="J15" s="633"/>
      <c r="K15" s="633"/>
      <c r="L15" s="633"/>
      <c r="M15" s="633"/>
      <c r="N15" s="633"/>
      <c r="O15" s="633"/>
      <c r="P15" s="633"/>
      <c r="Q15" s="633"/>
      <c r="R15" s="633"/>
      <c r="S15" s="633"/>
      <c r="T15" s="633"/>
      <c r="U15" s="633"/>
      <c r="V15" s="633"/>
      <c r="W15" s="633"/>
      <c r="X15" s="633"/>
      <c r="Y15" s="633"/>
      <c r="Z15" s="633"/>
      <c r="AA15" s="633"/>
      <c r="AB15" s="633"/>
      <c r="AC15" s="634"/>
      <c r="AF15" s="669"/>
      <c r="AG15" s="670"/>
      <c r="AH15" s="670"/>
      <c r="AI15" s="670"/>
      <c r="AJ15" s="670"/>
      <c r="AK15" s="670"/>
      <c r="AL15" s="670"/>
      <c r="AM15" s="670"/>
      <c r="AN15" s="670"/>
      <c r="AO15" s="670"/>
      <c r="AP15" s="670"/>
      <c r="AQ15" s="670"/>
      <c r="AR15" s="670"/>
      <c r="AS15" s="670"/>
      <c r="AT15" s="670"/>
      <c r="AU15" s="670"/>
      <c r="AV15" s="670"/>
      <c r="AW15" s="670"/>
      <c r="AX15" s="670"/>
      <c r="AY15" s="670"/>
      <c r="AZ15" s="670"/>
      <c r="BA15" s="670"/>
      <c r="BB15" s="670"/>
      <c r="BC15" s="670"/>
      <c r="BD15" s="670"/>
      <c r="BE15" s="670"/>
      <c r="BF15" s="670"/>
      <c r="BG15" s="670"/>
      <c r="BH15" s="671"/>
      <c r="BI15" s="67"/>
    </row>
    <row r="16" spans="1:61" s="33" customFormat="1" ht="15.5" x14ac:dyDescent="0.35">
      <c r="A16" s="635"/>
      <c r="B16" s="636"/>
      <c r="C16" s="636"/>
      <c r="D16" s="636"/>
      <c r="E16" s="636"/>
      <c r="F16" s="636"/>
      <c r="G16" s="636"/>
      <c r="H16" s="636"/>
      <c r="I16" s="636"/>
      <c r="J16" s="636"/>
      <c r="K16" s="636"/>
      <c r="L16" s="636"/>
      <c r="M16" s="636"/>
      <c r="N16" s="636"/>
      <c r="O16" s="636"/>
      <c r="P16" s="636"/>
      <c r="Q16" s="636"/>
      <c r="R16" s="636"/>
      <c r="S16" s="636"/>
      <c r="T16" s="636"/>
      <c r="U16" s="636"/>
      <c r="V16" s="636"/>
      <c r="W16" s="636"/>
      <c r="X16" s="636"/>
      <c r="Y16" s="636"/>
      <c r="Z16" s="636"/>
      <c r="AA16" s="636"/>
      <c r="AB16" s="636"/>
      <c r="AC16" s="637"/>
      <c r="AF16" s="669"/>
      <c r="AG16" s="670"/>
      <c r="AH16" s="670"/>
      <c r="AI16" s="670"/>
      <c r="AJ16" s="670"/>
      <c r="AK16" s="670"/>
      <c r="AL16" s="670"/>
      <c r="AM16" s="670"/>
      <c r="AN16" s="670"/>
      <c r="AO16" s="670"/>
      <c r="AP16" s="670"/>
      <c r="AQ16" s="670"/>
      <c r="AR16" s="670"/>
      <c r="AS16" s="670"/>
      <c r="AT16" s="670"/>
      <c r="AU16" s="670"/>
      <c r="AV16" s="670"/>
      <c r="AW16" s="670"/>
      <c r="AX16" s="670"/>
      <c r="AY16" s="670"/>
      <c r="AZ16" s="670"/>
      <c r="BA16" s="670"/>
      <c r="BB16" s="670"/>
      <c r="BC16" s="670"/>
      <c r="BD16" s="670"/>
      <c r="BE16" s="670"/>
      <c r="BF16" s="670"/>
      <c r="BG16" s="670"/>
      <c r="BH16" s="671"/>
      <c r="BI16" s="67"/>
    </row>
    <row r="17" spans="1:61" s="33" customFormat="1" ht="15.5" x14ac:dyDescent="0.35">
      <c r="A17" s="635"/>
      <c r="B17" s="636"/>
      <c r="C17" s="636"/>
      <c r="D17" s="636"/>
      <c r="E17" s="636"/>
      <c r="F17" s="636"/>
      <c r="G17" s="636"/>
      <c r="H17" s="636"/>
      <c r="I17" s="636"/>
      <c r="J17" s="636"/>
      <c r="K17" s="636"/>
      <c r="L17" s="636"/>
      <c r="M17" s="636"/>
      <c r="N17" s="636"/>
      <c r="O17" s="636"/>
      <c r="P17" s="636"/>
      <c r="Q17" s="636"/>
      <c r="R17" s="636"/>
      <c r="S17" s="636"/>
      <c r="T17" s="636"/>
      <c r="U17" s="636"/>
      <c r="V17" s="636"/>
      <c r="W17" s="636"/>
      <c r="X17" s="636"/>
      <c r="Y17" s="636"/>
      <c r="Z17" s="636"/>
      <c r="AA17" s="636"/>
      <c r="AB17" s="636"/>
      <c r="AC17" s="637"/>
      <c r="AF17" s="669"/>
      <c r="AG17" s="670"/>
      <c r="AH17" s="670"/>
      <c r="AI17" s="670"/>
      <c r="AJ17" s="670"/>
      <c r="AK17" s="670"/>
      <c r="AL17" s="670"/>
      <c r="AM17" s="670"/>
      <c r="AN17" s="670"/>
      <c r="AO17" s="670"/>
      <c r="AP17" s="670"/>
      <c r="AQ17" s="670"/>
      <c r="AR17" s="670"/>
      <c r="AS17" s="670"/>
      <c r="AT17" s="670"/>
      <c r="AU17" s="670"/>
      <c r="AV17" s="670"/>
      <c r="AW17" s="670"/>
      <c r="AX17" s="670"/>
      <c r="AY17" s="670"/>
      <c r="AZ17" s="670"/>
      <c r="BA17" s="670"/>
      <c r="BB17" s="670"/>
      <c r="BC17" s="670"/>
      <c r="BD17" s="670"/>
      <c r="BE17" s="670"/>
      <c r="BF17" s="670"/>
      <c r="BG17" s="670"/>
      <c r="BH17" s="671"/>
      <c r="BI17" s="67"/>
    </row>
    <row r="18" spans="1:61" s="33" customFormat="1" ht="16" thickBot="1" x14ac:dyDescent="0.4">
      <c r="A18" s="638"/>
      <c r="B18" s="639"/>
      <c r="C18" s="639"/>
      <c r="D18" s="639"/>
      <c r="E18" s="639"/>
      <c r="F18" s="639"/>
      <c r="G18" s="639"/>
      <c r="H18" s="639"/>
      <c r="I18" s="639"/>
      <c r="J18" s="639"/>
      <c r="K18" s="639"/>
      <c r="L18" s="639"/>
      <c r="M18" s="639"/>
      <c r="N18" s="639"/>
      <c r="O18" s="639"/>
      <c r="P18" s="639"/>
      <c r="Q18" s="639"/>
      <c r="R18" s="639"/>
      <c r="S18" s="639"/>
      <c r="T18" s="639"/>
      <c r="U18" s="639"/>
      <c r="V18" s="639"/>
      <c r="W18" s="639"/>
      <c r="X18" s="639"/>
      <c r="Y18" s="639"/>
      <c r="Z18" s="639"/>
      <c r="AA18" s="639"/>
      <c r="AB18" s="639"/>
      <c r="AC18" s="640"/>
      <c r="AF18" s="672"/>
      <c r="AG18" s="673"/>
      <c r="AH18" s="673"/>
      <c r="AI18" s="673"/>
      <c r="AJ18" s="673"/>
      <c r="AK18" s="673"/>
      <c r="AL18" s="673"/>
      <c r="AM18" s="673"/>
      <c r="AN18" s="673"/>
      <c r="AO18" s="673"/>
      <c r="AP18" s="673"/>
      <c r="AQ18" s="673"/>
      <c r="AR18" s="673"/>
      <c r="AS18" s="673"/>
      <c r="AT18" s="673"/>
      <c r="AU18" s="673"/>
      <c r="AV18" s="673"/>
      <c r="AW18" s="673"/>
      <c r="AX18" s="673"/>
      <c r="AY18" s="673"/>
      <c r="AZ18" s="673"/>
      <c r="BA18" s="673"/>
      <c r="BB18" s="673"/>
      <c r="BC18" s="673"/>
      <c r="BD18" s="673"/>
      <c r="BE18" s="673"/>
      <c r="BF18" s="673"/>
      <c r="BG18" s="673"/>
      <c r="BH18" s="674"/>
      <c r="BI18" s="67"/>
    </row>
    <row r="19" spans="1:61" s="33" customFormat="1" ht="15.75" customHeight="1" thickBot="1" x14ac:dyDescent="0.4">
      <c r="BI19" s="67"/>
    </row>
    <row r="20" spans="1:61" s="33" customFormat="1" ht="15.75" customHeight="1" x14ac:dyDescent="0.35">
      <c r="A20" s="252" t="s">
        <v>154</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c r="AB20" s="253"/>
      <c r="AC20" s="254"/>
      <c r="AF20" s="675" t="s">
        <v>155</v>
      </c>
      <c r="AG20" s="676"/>
      <c r="AH20" s="676"/>
      <c r="AI20" s="676"/>
      <c r="AJ20" s="676"/>
      <c r="AK20" s="676"/>
      <c r="AL20" s="676"/>
      <c r="AM20" s="676"/>
      <c r="AN20" s="676"/>
      <c r="AO20" s="676"/>
      <c r="AP20" s="676"/>
      <c r="AQ20" s="676"/>
      <c r="AR20" s="676"/>
      <c r="AS20" s="676"/>
      <c r="AT20" s="676"/>
      <c r="AU20" s="676"/>
      <c r="AV20" s="676"/>
      <c r="AW20" s="676"/>
      <c r="AX20" s="676"/>
      <c r="AY20" s="676"/>
      <c r="AZ20" s="676"/>
      <c r="BA20" s="676"/>
      <c r="BB20" s="677"/>
      <c r="BC20" s="684">
        <f>IF(T28&lt;=0,"",T28)</f>
        <v>3000</v>
      </c>
      <c r="BD20" s="685"/>
      <c r="BE20" s="685"/>
      <c r="BF20" s="685"/>
      <c r="BG20" s="685"/>
      <c r="BH20" s="686"/>
      <c r="BI20" s="67"/>
    </row>
    <row r="21" spans="1:61" s="33" customFormat="1" ht="15.5" x14ac:dyDescent="0.35">
      <c r="A21" s="255"/>
      <c r="B21" s="256"/>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c r="AB21" s="256"/>
      <c r="AC21" s="257"/>
      <c r="AF21" s="678"/>
      <c r="AG21" s="679"/>
      <c r="AH21" s="679"/>
      <c r="AI21" s="679"/>
      <c r="AJ21" s="679"/>
      <c r="AK21" s="679"/>
      <c r="AL21" s="679"/>
      <c r="AM21" s="679"/>
      <c r="AN21" s="679"/>
      <c r="AO21" s="679"/>
      <c r="AP21" s="679"/>
      <c r="AQ21" s="679"/>
      <c r="AR21" s="679"/>
      <c r="AS21" s="679"/>
      <c r="AT21" s="679"/>
      <c r="AU21" s="679"/>
      <c r="AV21" s="679"/>
      <c r="AW21" s="679"/>
      <c r="AX21" s="679"/>
      <c r="AY21" s="679"/>
      <c r="AZ21" s="679"/>
      <c r="BA21" s="679"/>
      <c r="BB21" s="680"/>
      <c r="BC21" s="626"/>
      <c r="BD21" s="627"/>
      <c r="BE21" s="627"/>
      <c r="BF21" s="627"/>
      <c r="BG21" s="627"/>
      <c r="BH21" s="628"/>
      <c r="BI21" s="67"/>
    </row>
    <row r="22" spans="1:61" s="33" customFormat="1" ht="16" thickBot="1" x14ac:dyDescent="0.4">
      <c r="A22" s="255"/>
      <c r="B22" s="256"/>
      <c r="C22" s="256"/>
      <c r="D22" s="256"/>
      <c r="E22" s="256"/>
      <c r="F22" s="256"/>
      <c r="G22" s="256"/>
      <c r="H22" s="256"/>
      <c r="I22" s="256"/>
      <c r="J22" s="256"/>
      <c r="K22" s="256"/>
      <c r="L22" s="256"/>
      <c r="M22" s="256"/>
      <c r="N22" s="256"/>
      <c r="O22" s="256"/>
      <c r="P22" s="256"/>
      <c r="Q22" s="256"/>
      <c r="R22" s="256"/>
      <c r="S22" s="256"/>
      <c r="T22" s="256"/>
      <c r="U22" s="256"/>
      <c r="V22" s="256"/>
      <c r="W22" s="256"/>
      <c r="X22" s="256"/>
      <c r="Y22" s="256"/>
      <c r="Z22" s="256"/>
      <c r="AA22" s="256"/>
      <c r="AB22" s="256"/>
      <c r="AC22" s="257"/>
      <c r="AF22" s="678"/>
      <c r="AG22" s="679"/>
      <c r="AH22" s="679"/>
      <c r="AI22" s="679"/>
      <c r="AJ22" s="679"/>
      <c r="AK22" s="679"/>
      <c r="AL22" s="679"/>
      <c r="AM22" s="679"/>
      <c r="AN22" s="679"/>
      <c r="AO22" s="679"/>
      <c r="AP22" s="679"/>
      <c r="AQ22" s="679"/>
      <c r="AR22" s="679"/>
      <c r="AS22" s="679"/>
      <c r="AT22" s="679"/>
      <c r="AU22" s="679"/>
      <c r="AV22" s="679"/>
      <c r="AW22" s="679"/>
      <c r="AX22" s="679"/>
      <c r="AY22" s="679"/>
      <c r="AZ22" s="679"/>
      <c r="BA22" s="679"/>
      <c r="BB22" s="680"/>
      <c r="BC22" s="626"/>
      <c r="BD22" s="627"/>
      <c r="BE22" s="627"/>
      <c r="BF22" s="627"/>
      <c r="BG22" s="627"/>
      <c r="BH22" s="628"/>
      <c r="BI22" s="67"/>
    </row>
    <row r="23" spans="1:61" s="33" customFormat="1" ht="16" thickBot="1" x14ac:dyDescent="0.4">
      <c r="A23" s="529" t="s">
        <v>156</v>
      </c>
      <c r="B23" s="530"/>
      <c r="C23" s="530"/>
      <c r="D23" s="530"/>
      <c r="E23" s="530"/>
      <c r="F23" s="530"/>
      <c r="G23" s="530"/>
      <c r="H23" s="530"/>
      <c r="I23" s="530"/>
      <c r="J23" s="530"/>
      <c r="K23" s="530"/>
      <c r="L23" s="530"/>
      <c r="M23" s="530"/>
      <c r="N23" s="530"/>
      <c r="O23" s="530"/>
      <c r="P23" s="530"/>
      <c r="Q23" s="530"/>
      <c r="R23" s="530"/>
      <c r="S23" s="530"/>
      <c r="T23" s="531">
        <f>TARIFFER!G36</f>
        <v>300</v>
      </c>
      <c r="U23" s="531"/>
      <c r="V23" s="531"/>
      <c r="W23" s="531"/>
      <c r="X23" s="531"/>
      <c r="Y23" s="531"/>
      <c r="Z23" s="532" t="s">
        <v>53</v>
      </c>
      <c r="AA23" s="532"/>
      <c r="AB23" s="532"/>
      <c r="AC23" s="533"/>
      <c r="AF23" s="681"/>
      <c r="AG23" s="682"/>
      <c r="AH23" s="682"/>
      <c r="AI23" s="682"/>
      <c r="AJ23" s="682"/>
      <c r="AK23" s="682"/>
      <c r="AL23" s="682"/>
      <c r="AM23" s="682"/>
      <c r="AN23" s="682"/>
      <c r="AO23" s="682"/>
      <c r="AP23" s="682"/>
      <c r="AQ23" s="682"/>
      <c r="AR23" s="682"/>
      <c r="AS23" s="682"/>
      <c r="AT23" s="682"/>
      <c r="AU23" s="682"/>
      <c r="AV23" s="682"/>
      <c r="AW23" s="682"/>
      <c r="AX23" s="682"/>
      <c r="AY23" s="682"/>
      <c r="AZ23" s="682"/>
      <c r="BA23" s="682"/>
      <c r="BB23" s="683"/>
      <c r="BC23" s="629"/>
      <c r="BD23" s="630"/>
      <c r="BE23" s="630"/>
      <c r="BF23" s="630"/>
      <c r="BG23" s="630"/>
      <c r="BH23" s="631"/>
      <c r="BI23" s="67"/>
    </row>
    <row r="24" spans="1:61" s="33" customFormat="1" ht="15.5" x14ac:dyDescent="0.35">
      <c r="A24" s="558" t="s">
        <v>157</v>
      </c>
      <c r="B24" s="559"/>
      <c r="C24" s="559"/>
      <c r="D24" s="559"/>
      <c r="E24" s="559"/>
      <c r="F24" s="559"/>
      <c r="G24" s="559"/>
      <c r="H24" s="559"/>
      <c r="I24" s="559"/>
      <c r="J24" s="559"/>
      <c r="K24" s="559"/>
      <c r="L24" s="559"/>
      <c r="M24" s="559"/>
      <c r="N24" s="559"/>
      <c r="O24" s="559"/>
      <c r="P24" s="559"/>
      <c r="Q24" s="559"/>
      <c r="R24" s="559"/>
      <c r="S24" s="560"/>
      <c r="T24" s="552">
        <v>15</v>
      </c>
      <c r="U24" s="553"/>
      <c r="V24" s="553"/>
      <c r="W24" s="553"/>
      <c r="X24" s="553"/>
      <c r="Y24" s="554"/>
      <c r="Z24" s="546" t="s">
        <v>158</v>
      </c>
      <c r="AA24" s="547"/>
      <c r="AB24" s="547"/>
      <c r="AC24" s="548"/>
      <c r="AF24" s="363" t="s">
        <v>159</v>
      </c>
      <c r="AG24" s="397"/>
      <c r="AH24" s="397"/>
      <c r="AI24" s="397"/>
      <c r="AJ24" s="397"/>
      <c r="AK24" s="397"/>
      <c r="AL24" s="397"/>
      <c r="AM24" s="397"/>
      <c r="AN24" s="397"/>
      <c r="AO24" s="397"/>
      <c r="AP24" s="397"/>
      <c r="AQ24" s="397"/>
      <c r="AR24" s="397"/>
      <c r="AS24" s="397"/>
      <c r="AT24" s="397"/>
      <c r="AU24" s="397"/>
      <c r="AV24" s="397"/>
      <c r="AW24" s="397"/>
      <c r="AX24" s="397"/>
      <c r="AY24" s="397"/>
      <c r="AZ24" s="397"/>
      <c r="BA24" s="397"/>
      <c r="BB24" s="398"/>
      <c r="BC24" s="623">
        <f>IF(T45&lt;=0,"",T45)</f>
        <v>4400</v>
      </c>
      <c r="BD24" s="624"/>
      <c r="BE24" s="624"/>
      <c r="BF24" s="624"/>
      <c r="BG24" s="624"/>
      <c r="BH24" s="625"/>
      <c r="BI24" s="67"/>
    </row>
    <row r="25" spans="1:61" s="33" customFormat="1" ht="15.5" x14ac:dyDescent="0.35">
      <c r="A25" s="561"/>
      <c r="B25" s="562"/>
      <c r="C25" s="562"/>
      <c r="D25" s="562"/>
      <c r="E25" s="562"/>
      <c r="F25" s="562"/>
      <c r="G25" s="562"/>
      <c r="H25" s="562"/>
      <c r="I25" s="562"/>
      <c r="J25" s="562"/>
      <c r="K25" s="562"/>
      <c r="L25" s="562"/>
      <c r="M25" s="562"/>
      <c r="N25" s="562"/>
      <c r="O25" s="562"/>
      <c r="P25" s="562"/>
      <c r="Q25" s="562"/>
      <c r="R25" s="562"/>
      <c r="S25" s="563"/>
      <c r="T25" s="555"/>
      <c r="U25" s="556"/>
      <c r="V25" s="556"/>
      <c r="W25" s="556"/>
      <c r="X25" s="556"/>
      <c r="Y25" s="557"/>
      <c r="Z25" s="549"/>
      <c r="AA25" s="550"/>
      <c r="AB25" s="550"/>
      <c r="AC25" s="551"/>
      <c r="AF25" s="461"/>
      <c r="AG25" s="621"/>
      <c r="AH25" s="621"/>
      <c r="AI25" s="621"/>
      <c r="AJ25" s="621"/>
      <c r="AK25" s="621"/>
      <c r="AL25" s="621"/>
      <c r="AM25" s="621"/>
      <c r="AN25" s="621"/>
      <c r="AO25" s="621"/>
      <c r="AP25" s="621"/>
      <c r="AQ25" s="621"/>
      <c r="AR25" s="621"/>
      <c r="AS25" s="621"/>
      <c r="AT25" s="621"/>
      <c r="AU25" s="621"/>
      <c r="AV25" s="621"/>
      <c r="AW25" s="621"/>
      <c r="AX25" s="621"/>
      <c r="AY25" s="621"/>
      <c r="AZ25" s="621"/>
      <c r="BA25" s="621"/>
      <c r="BB25" s="622"/>
      <c r="BC25" s="626"/>
      <c r="BD25" s="627"/>
      <c r="BE25" s="627"/>
      <c r="BF25" s="627"/>
      <c r="BG25" s="627"/>
      <c r="BH25" s="628"/>
      <c r="BI25" s="67"/>
    </row>
    <row r="26" spans="1:61" s="33" customFormat="1" ht="15.5" x14ac:dyDescent="0.35">
      <c r="A26" s="570" t="s">
        <v>160</v>
      </c>
      <c r="B26" s="571"/>
      <c r="C26" s="571"/>
      <c r="D26" s="571"/>
      <c r="E26" s="571"/>
      <c r="F26" s="571"/>
      <c r="G26" s="571"/>
      <c r="H26" s="571"/>
      <c r="I26" s="571"/>
      <c r="J26" s="571"/>
      <c r="K26" s="571"/>
      <c r="L26" s="571"/>
      <c r="M26" s="571"/>
      <c r="N26" s="571"/>
      <c r="O26" s="571"/>
      <c r="P26" s="571"/>
      <c r="Q26" s="571"/>
      <c r="R26" s="571"/>
      <c r="S26" s="572"/>
      <c r="T26" s="573">
        <v>10</v>
      </c>
      <c r="U26" s="574"/>
      <c r="V26" s="574"/>
      <c r="W26" s="574"/>
      <c r="X26" s="574"/>
      <c r="Y26" s="575"/>
      <c r="Z26" s="576" t="s">
        <v>161</v>
      </c>
      <c r="AA26" s="577"/>
      <c r="AB26" s="577"/>
      <c r="AC26" s="578"/>
      <c r="AE26" s="73" t="b">
        <v>1</v>
      </c>
      <c r="AF26" s="461"/>
      <c r="AG26" s="621"/>
      <c r="AH26" s="621"/>
      <c r="AI26" s="621"/>
      <c r="AJ26" s="621"/>
      <c r="AK26" s="621"/>
      <c r="AL26" s="621"/>
      <c r="AM26" s="621"/>
      <c r="AN26" s="621"/>
      <c r="AO26" s="621"/>
      <c r="AP26" s="621"/>
      <c r="AQ26" s="621"/>
      <c r="AR26" s="621"/>
      <c r="AS26" s="621"/>
      <c r="AT26" s="621"/>
      <c r="AU26" s="621"/>
      <c r="AV26" s="621"/>
      <c r="AW26" s="621"/>
      <c r="AX26" s="621"/>
      <c r="AY26" s="621"/>
      <c r="AZ26" s="621"/>
      <c r="BA26" s="621"/>
      <c r="BB26" s="622"/>
      <c r="BC26" s="626"/>
      <c r="BD26" s="627"/>
      <c r="BE26" s="627"/>
      <c r="BF26" s="627"/>
      <c r="BG26" s="627"/>
      <c r="BH26" s="628"/>
      <c r="BI26" s="67"/>
    </row>
    <row r="27" spans="1:61" s="33" customFormat="1" ht="15.5" x14ac:dyDescent="0.35">
      <c r="A27" s="561"/>
      <c r="B27" s="562"/>
      <c r="C27" s="562"/>
      <c r="D27" s="562"/>
      <c r="E27" s="562"/>
      <c r="F27" s="562"/>
      <c r="G27" s="562"/>
      <c r="H27" s="562"/>
      <c r="I27" s="562"/>
      <c r="J27" s="562"/>
      <c r="K27" s="562"/>
      <c r="L27" s="562"/>
      <c r="M27" s="562"/>
      <c r="N27" s="562"/>
      <c r="O27" s="562"/>
      <c r="P27" s="562"/>
      <c r="Q27" s="562"/>
      <c r="R27" s="562"/>
      <c r="S27" s="563"/>
      <c r="T27" s="555"/>
      <c r="U27" s="556"/>
      <c r="V27" s="556"/>
      <c r="W27" s="556"/>
      <c r="X27" s="556"/>
      <c r="Y27" s="557"/>
      <c r="Z27" s="549"/>
      <c r="AA27" s="550"/>
      <c r="AB27" s="550"/>
      <c r="AC27" s="551"/>
      <c r="AF27" s="364"/>
      <c r="AG27" s="399"/>
      <c r="AH27" s="399"/>
      <c r="AI27" s="399"/>
      <c r="AJ27" s="399"/>
      <c r="AK27" s="399"/>
      <c r="AL27" s="399"/>
      <c r="AM27" s="399"/>
      <c r="AN27" s="399"/>
      <c r="AO27" s="399"/>
      <c r="AP27" s="399"/>
      <c r="AQ27" s="399"/>
      <c r="AR27" s="399"/>
      <c r="AS27" s="399"/>
      <c r="AT27" s="399"/>
      <c r="AU27" s="399"/>
      <c r="AV27" s="399"/>
      <c r="AW27" s="399"/>
      <c r="AX27" s="399"/>
      <c r="AY27" s="399"/>
      <c r="AZ27" s="399"/>
      <c r="BA27" s="399"/>
      <c r="BB27" s="400"/>
      <c r="BC27" s="629"/>
      <c r="BD27" s="630"/>
      <c r="BE27" s="630"/>
      <c r="BF27" s="630"/>
      <c r="BG27" s="630"/>
      <c r="BH27" s="631"/>
      <c r="BI27" s="67"/>
    </row>
    <row r="28" spans="1:61" s="33" customFormat="1" ht="15.5" x14ac:dyDescent="0.35">
      <c r="A28" s="579" t="s">
        <v>121</v>
      </c>
      <c r="B28" s="580"/>
      <c r="C28" s="580"/>
      <c r="D28" s="580"/>
      <c r="E28" s="580"/>
      <c r="F28" s="580"/>
      <c r="G28" s="580"/>
      <c r="H28" s="580"/>
      <c r="I28" s="580"/>
      <c r="J28" s="580"/>
      <c r="K28" s="580"/>
      <c r="L28" s="580"/>
      <c r="M28" s="580"/>
      <c r="N28" s="580"/>
      <c r="O28" s="580"/>
      <c r="P28" s="580"/>
      <c r="Q28" s="580"/>
      <c r="R28" s="580"/>
      <c r="S28" s="581"/>
      <c r="T28" s="534">
        <f>IF(T24&lt;=0,"",T23*T26)</f>
        <v>3000</v>
      </c>
      <c r="U28" s="535"/>
      <c r="V28" s="535"/>
      <c r="W28" s="535"/>
      <c r="X28" s="535"/>
      <c r="Y28" s="536"/>
      <c r="Z28" s="540" t="s">
        <v>53</v>
      </c>
      <c r="AA28" s="541"/>
      <c r="AB28" s="541"/>
      <c r="AC28" s="542"/>
      <c r="AE28" s="83" t="b">
        <v>0</v>
      </c>
      <c r="AF28" s="363" t="s">
        <v>162</v>
      </c>
      <c r="AG28" s="397"/>
      <c r="AH28" s="397"/>
      <c r="AI28" s="397"/>
      <c r="AJ28" s="397"/>
      <c r="AK28" s="397"/>
      <c r="AL28" s="397"/>
      <c r="AM28" s="397"/>
      <c r="AN28" s="397"/>
      <c r="AO28" s="397"/>
      <c r="AP28" s="397"/>
      <c r="AQ28" s="397"/>
      <c r="AR28" s="397"/>
      <c r="AS28" s="397"/>
      <c r="AT28" s="397"/>
      <c r="AU28" s="397"/>
      <c r="AV28" s="397"/>
      <c r="AW28" s="397"/>
      <c r="AX28" s="397"/>
      <c r="AY28" s="397"/>
      <c r="AZ28" s="397"/>
      <c r="BA28" s="397"/>
      <c r="BB28" s="398"/>
      <c r="BC28" s="623" t="str">
        <f>IF(T56&lt;=0,"",T56)</f>
        <v>FOR STOR</v>
      </c>
      <c r="BD28" s="624"/>
      <c r="BE28" s="624"/>
      <c r="BF28" s="624"/>
      <c r="BG28" s="624"/>
      <c r="BH28" s="625"/>
      <c r="BI28" s="67"/>
    </row>
    <row r="29" spans="1:61" s="33" customFormat="1" ht="16" thickBot="1" x14ac:dyDescent="0.4">
      <c r="A29" s="582"/>
      <c r="B29" s="583"/>
      <c r="C29" s="583"/>
      <c r="D29" s="583"/>
      <c r="E29" s="583"/>
      <c r="F29" s="583"/>
      <c r="G29" s="583"/>
      <c r="H29" s="583"/>
      <c r="I29" s="583"/>
      <c r="J29" s="583"/>
      <c r="K29" s="583"/>
      <c r="L29" s="583"/>
      <c r="M29" s="583"/>
      <c r="N29" s="583"/>
      <c r="O29" s="583"/>
      <c r="P29" s="583"/>
      <c r="Q29" s="583"/>
      <c r="R29" s="583"/>
      <c r="S29" s="584"/>
      <c r="T29" s="537"/>
      <c r="U29" s="538"/>
      <c r="V29" s="538"/>
      <c r="W29" s="538"/>
      <c r="X29" s="538"/>
      <c r="Y29" s="539"/>
      <c r="Z29" s="543"/>
      <c r="AA29" s="544"/>
      <c r="AB29" s="544"/>
      <c r="AC29" s="545"/>
      <c r="AE29" s="73"/>
      <c r="AF29" s="461"/>
      <c r="AG29" s="621"/>
      <c r="AH29" s="621"/>
      <c r="AI29" s="621"/>
      <c r="AJ29" s="621"/>
      <c r="AK29" s="621"/>
      <c r="AL29" s="621"/>
      <c r="AM29" s="621"/>
      <c r="AN29" s="621"/>
      <c r="AO29" s="621"/>
      <c r="AP29" s="621"/>
      <c r="AQ29" s="621"/>
      <c r="AR29" s="621"/>
      <c r="AS29" s="621"/>
      <c r="AT29" s="621"/>
      <c r="AU29" s="621"/>
      <c r="AV29" s="621"/>
      <c r="AW29" s="621"/>
      <c r="AX29" s="621"/>
      <c r="AY29" s="621"/>
      <c r="AZ29" s="621"/>
      <c r="BA29" s="621"/>
      <c r="BB29" s="622"/>
      <c r="BC29" s="626"/>
      <c r="BD29" s="627"/>
      <c r="BE29" s="627"/>
      <c r="BF29" s="627"/>
      <c r="BG29" s="627"/>
      <c r="BH29" s="628"/>
      <c r="BI29" s="67"/>
    </row>
    <row r="30" spans="1:61" s="33" customFormat="1" ht="16" thickBot="1" x14ac:dyDescent="0.4">
      <c r="AE30" s="83" t="b">
        <v>1</v>
      </c>
      <c r="AF30" s="461"/>
      <c r="AG30" s="621"/>
      <c r="AH30" s="621"/>
      <c r="AI30" s="621"/>
      <c r="AJ30" s="621"/>
      <c r="AK30" s="621"/>
      <c r="AL30" s="621"/>
      <c r="AM30" s="621"/>
      <c r="AN30" s="621"/>
      <c r="AO30" s="621"/>
      <c r="AP30" s="621"/>
      <c r="AQ30" s="621"/>
      <c r="AR30" s="621"/>
      <c r="AS30" s="621"/>
      <c r="AT30" s="621"/>
      <c r="AU30" s="621"/>
      <c r="AV30" s="621"/>
      <c r="AW30" s="621"/>
      <c r="AX30" s="621"/>
      <c r="AY30" s="621"/>
      <c r="AZ30" s="621"/>
      <c r="BA30" s="621"/>
      <c r="BB30" s="622"/>
      <c r="BC30" s="626"/>
      <c r="BD30" s="627"/>
      <c r="BE30" s="627"/>
      <c r="BF30" s="627"/>
      <c r="BG30" s="627"/>
      <c r="BH30" s="628"/>
      <c r="BI30" s="67"/>
    </row>
    <row r="31" spans="1:61" s="33" customFormat="1" ht="15.75" customHeight="1" x14ac:dyDescent="0.35">
      <c r="A31" s="632" t="s">
        <v>163</v>
      </c>
      <c r="B31" s="633"/>
      <c r="C31" s="633"/>
      <c r="D31" s="633"/>
      <c r="E31" s="633"/>
      <c r="F31" s="633"/>
      <c r="G31" s="633"/>
      <c r="H31" s="633"/>
      <c r="I31" s="633"/>
      <c r="J31" s="633"/>
      <c r="K31" s="633"/>
      <c r="L31" s="633"/>
      <c r="M31" s="633"/>
      <c r="N31" s="633"/>
      <c r="O31" s="633"/>
      <c r="P31" s="633"/>
      <c r="Q31" s="633"/>
      <c r="R31" s="633"/>
      <c r="S31" s="633"/>
      <c r="T31" s="633"/>
      <c r="U31" s="633"/>
      <c r="V31" s="633"/>
      <c r="W31" s="633"/>
      <c r="X31" s="633"/>
      <c r="Y31" s="633"/>
      <c r="Z31" s="633"/>
      <c r="AA31" s="633"/>
      <c r="AB31" s="633"/>
      <c r="AC31" s="634"/>
      <c r="AE31" s="73"/>
      <c r="AF31" s="461"/>
      <c r="AG31" s="621"/>
      <c r="AH31" s="621"/>
      <c r="AI31" s="621"/>
      <c r="AJ31" s="621"/>
      <c r="AK31" s="621"/>
      <c r="AL31" s="621"/>
      <c r="AM31" s="621"/>
      <c r="AN31" s="621"/>
      <c r="AO31" s="621"/>
      <c r="AP31" s="621"/>
      <c r="AQ31" s="621"/>
      <c r="AR31" s="621"/>
      <c r="AS31" s="621"/>
      <c r="AT31" s="621"/>
      <c r="AU31" s="621"/>
      <c r="AV31" s="621"/>
      <c r="AW31" s="621"/>
      <c r="AX31" s="621"/>
      <c r="AY31" s="621"/>
      <c r="AZ31" s="621"/>
      <c r="BA31" s="621"/>
      <c r="BB31" s="622"/>
      <c r="BC31" s="626"/>
      <c r="BD31" s="627"/>
      <c r="BE31" s="627"/>
      <c r="BF31" s="627"/>
      <c r="BG31" s="627"/>
      <c r="BH31" s="628"/>
      <c r="BI31" s="67"/>
    </row>
    <row r="32" spans="1:61" s="33" customFormat="1" ht="15.5" x14ac:dyDescent="0.35">
      <c r="A32" s="635"/>
      <c r="B32" s="636"/>
      <c r="C32" s="636"/>
      <c r="D32" s="636"/>
      <c r="E32" s="636"/>
      <c r="F32" s="636"/>
      <c r="G32" s="636"/>
      <c r="H32" s="636"/>
      <c r="I32" s="636"/>
      <c r="J32" s="636"/>
      <c r="K32" s="636"/>
      <c r="L32" s="636"/>
      <c r="M32" s="636"/>
      <c r="N32" s="636"/>
      <c r="O32" s="636"/>
      <c r="P32" s="636"/>
      <c r="Q32" s="636"/>
      <c r="R32" s="636"/>
      <c r="S32" s="636"/>
      <c r="T32" s="636"/>
      <c r="U32" s="636"/>
      <c r="V32" s="636"/>
      <c r="W32" s="636"/>
      <c r="X32" s="636"/>
      <c r="Y32" s="636"/>
      <c r="Z32" s="636"/>
      <c r="AA32" s="636"/>
      <c r="AB32" s="636"/>
      <c r="AC32" s="637"/>
      <c r="AE32" s="73"/>
      <c r="AF32" s="364"/>
      <c r="AG32" s="399"/>
      <c r="AH32" s="399"/>
      <c r="AI32" s="399"/>
      <c r="AJ32" s="399"/>
      <c r="AK32" s="399"/>
      <c r="AL32" s="399"/>
      <c r="AM32" s="399"/>
      <c r="AN32" s="399"/>
      <c r="AO32" s="399"/>
      <c r="AP32" s="399"/>
      <c r="AQ32" s="399"/>
      <c r="AR32" s="399"/>
      <c r="AS32" s="399"/>
      <c r="AT32" s="399"/>
      <c r="AU32" s="399"/>
      <c r="AV32" s="399"/>
      <c r="AW32" s="399"/>
      <c r="AX32" s="399"/>
      <c r="AY32" s="399"/>
      <c r="AZ32" s="399"/>
      <c r="BA32" s="399"/>
      <c r="BB32" s="400"/>
      <c r="BC32" s="629"/>
      <c r="BD32" s="630"/>
      <c r="BE32" s="630"/>
      <c r="BF32" s="630"/>
      <c r="BG32" s="630"/>
      <c r="BH32" s="631"/>
      <c r="BI32" s="67"/>
    </row>
    <row r="33" spans="1:61" s="33" customFormat="1" ht="15.5" x14ac:dyDescent="0.35">
      <c r="A33" s="635"/>
      <c r="B33" s="636"/>
      <c r="C33" s="636"/>
      <c r="D33" s="636"/>
      <c r="E33" s="636"/>
      <c r="F33" s="636"/>
      <c r="G33" s="636"/>
      <c r="H33" s="636"/>
      <c r="I33" s="636"/>
      <c r="J33" s="636"/>
      <c r="K33" s="636"/>
      <c r="L33" s="636"/>
      <c r="M33" s="636"/>
      <c r="N33" s="636"/>
      <c r="O33" s="636"/>
      <c r="P33" s="636"/>
      <c r="Q33" s="636"/>
      <c r="R33" s="636"/>
      <c r="S33" s="636"/>
      <c r="T33" s="636"/>
      <c r="U33" s="636"/>
      <c r="V33" s="636"/>
      <c r="W33" s="636"/>
      <c r="X33" s="636"/>
      <c r="Y33" s="636"/>
      <c r="Z33" s="636"/>
      <c r="AA33" s="636"/>
      <c r="AB33" s="636"/>
      <c r="AC33" s="637"/>
      <c r="AE33" s="81">
        <f>TARIFFER!G27</f>
        <v>300</v>
      </c>
      <c r="AF33" s="363" t="s">
        <v>164</v>
      </c>
      <c r="AG33" s="397"/>
      <c r="AH33" s="397"/>
      <c r="AI33" s="397"/>
      <c r="AJ33" s="397"/>
      <c r="AK33" s="397"/>
      <c r="AL33" s="397"/>
      <c r="AM33" s="397"/>
      <c r="AN33" s="397"/>
      <c r="AO33" s="397"/>
      <c r="AP33" s="397"/>
      <c r="AQ33" s="397"/>
      <c r="AR33" s="397"/>
      <c r="AS33" s="397"/>
      <c r="AT33" s="397"/>
      <c r="AU33" s="397"/>
      <c r="AV33" s="397"/>
      <c r="AW33" s="397"/>
      <c r="AX33" s="397"/>
      <c r="AY33" s="397"/>
      <c r="AZ33" s="397"/>
      <c r="BA33" s="397"/>
      <c r="BB33" s="398"/>
      <c r="BC33" s="623">
        <f>IF(T68&lt;=0,"",T68)</f>
        <v>500</v>
      </c>
      <c r="BD33" s="624"/>
      <c r="BE33" s="624"/>
      <c r="BF33" s="624"/>
      <c r="BG33" s="624"/>
      <c r="BH33" s="625"/>
      <c r="BI33" s="67"/>
    </row>
    <row r="34" spans="1:61" s="33" customFormat="1" ht="16.5" customHeight="1" thickBot="1" x14ac:dyDescent="0.4">
      <c r="A34" s="638"/>
      <c r="B34" s="639"/>
      <c r="C34" s="639"/>
      <c r="D34" s="639"/>
      <c r="E34" s="639"/>
      <c r="F34" s="639"/>
      <c r="G34" s="639"/>
      <c r="H34" s="639"/>
      <c r="I34" s="639"/>
      <c r="J34" s="639"/>
      <c r="K34" s="639"/>
      <c r="L34" s="639"/>
      <c r="M34" s="639"/>
      <c r="N34" s="639"/>
      <c r="O34" s="639"/>
      <c r="P34" s="639"/>
      <c r="Q34" s="639"/>
      <c r="R34" s="639"/>
      <c r="S34" s="639"/>
      <c r="T34" s="639"/>
      <c r="U34" s="639"/>
      <c r="V34" s="639"/>
      <c r="W34" s="639"/>
      <c r="X34" s="639"/>
      <c r="Y34" s="639"/>
      <c r="Z34" s="639"/>
      <c r="AA34" s="639"/>
      <c r="AB34" s="639"/>
      <c r="AC34" s="640"/>
      <c r="AE34" s="73"/>
      <c r="AF34" s="461"/>
      <c r="AG34" s="621"/>
      <c r="AH34" s="621"/>
      <c r="AI34" s="621"/>
      <c r="AJ34" s="621"/>
      <c r="AK34" s="621"/>
      <c r="AL34" s="621"/>
      <c r="AM34" s="621"/>
      <c r="AN34" s="621"/>
      <c r="AO34" s="621"/>
      <c r="AP34" s="621"/>
      <c r="AQ34" s="621"/>
      <c r="AR34" s="621"/>
      <c r="AS34" s="621"/>
      <c r="AT34" s="621"/>
      <c r="AU34" s="621"/>
      <c r="AV34" s="621"/>
      <c r="AW34" s="621"/>
      <c r="AX34" s="621"/>
      <c r="AY34" s="621"/>
      <c r="AZ34" s="621"/>
      <c r="BA34" s="621"/>
      <c r="BB34" s="622"/>
      <c r="BC34" s="626"/>
      <c r="BD34" s="627"/>
      <c r="BE34" s="627"/>
      <c r="BF34" s="627"/>
      <c r="BG34" s="627"/>
      <c r="BH34" s="628"/>
      <c r="BI34" s="67"/>
    </row>
    <row r="35" spans="1:61" s="33" customFormat="1" ht="16" thickBot="1" x14ac:dyDescent="0.4">
      <c r="AE35" s="81">
        <f>TARIFFER!Q27</f>
        <v>750</v>
      </c>
      <c r="AF35" s="364"/>
      <c r="AG35" s="399"/>
      <c r="AH35" s="399"/>
      <c r="AI35" s="399"/>
      <c r="AJ35" s="399"/>
      <c r="AK35" s="399"/>
      <c r="AL35" s="399"/>
      <c r="AM35" s="399"/>
      <c r="AN35" s="399"/>
      <c r="AO35" s="399"/>
      <c r="AP35" s="399"/>
      <c r="AQ35" s="399"/>
      <c r="AR35" s="399"/>
      <c r="AS35" s="399"/>
      <c r="AT35" s="399"/>
      <c r="AU35" s="399"/>
      <c r="AV35" s="399"/>
      <c r="AW35" s="399"/>
      <c r="AX35" s="399"/>
      <c r="AY35" s="399"/>
      <c r="AZ35" s="399"/>
      <c r="BA35" s="399"/>
      <c r="BB35" s="400"/>
      <c r="BC35" s="629"/>
      <c r="BD35" s="630"/>
      <c r="BE35" s="630"/>
      <c r="BF35" s="630"/>
      <c r="BG35" s="630"/>
      <c r="BH35" s="631"/>
      <c r="BI35" s="67"/>
    </row>
    <row r="36" spans="1:61" s="33" customFormat="1" ht="15.75" customHeight="1" thickBot="1" x14ac:dyDescent="0.4">
      <c r="A36" s="252" t="s">
        <v>165</v>
      </c>
      <c r="B36" s="253"/>
      <c r="C36" s="253"/>
      <c r="D36" s="253"/>
      <c r="E36" s="253"/>
      <c r="F36" s="253"/>
      <c r="G36" s="253"/>
      <c r="H36" s="253"/>
      <c r="I36" s="253"/>
      <c r="J36" s="253"/>
      <c r="K36" s="253"/>
      <c r="L36" s="253"/>
      <c r="M36" s="253"/>
      <c r="N36" s="253"/>
      <c r="O36" s="253"/>
      <c r="P36" s="253"/>
      <c r="Q36" s="253"/>
      <c r="R36" s="253"/>
      <c r="S36" s="253"/>
      <c r="T36" s="253"/>
      <c r="U36" s="253"/>
      <c r="V36" s="253"/>
      <c r="W36" s="253"/>
      <c r="X36" s="253"/>
      <c r="Y36" s="253"/>
      <c r="Z36" s="253"/>
      <c r="AA36" s="253"/>
      <c r="AB36" s="253"/>
      <c r="AC36" s="254"/>
      <c r="AE36" s="73"/>
      <c r="AF36" s="109"/>
      <c r="AG36" s="113"/>
      <c r="AH36" s="113"/>
      <c r="AI36" s="113"/>
      <c r="AJ36" s="113"/>
      <c r="AK36" s="113"/>
      <c r="AL36" s="113"/>
      <c r="AM36" s="113"/>
      <c r="AN36" s="113"/>
      <c r="AO36" s="113"/>
      <c r="AP36" s="113"/>
      <c r="AQ36" s="113"/>
      <c r="AR36" s="113"/>
      <c r="AS36" s="113"/>
      <c r="AT36" s="113"/>
      <c r="AU36" s="113"/>
      <c r="AV36" s="113"/>
      <c r="AW36" s="113"/>
      <c r="AX36" s="113"/>
      <c r="AY36" s="113"/>
      <c r="AZ36" s="113"/>
      <c r="BA36" s="113"/>
      <c r="BB36" s="110"/>
      <c r="BC36" s="111"/>
      <c r="BD36" s="101"/>
      <c r="BE36" s="101"/>
      <c r="BF36" s="101"/>
      <c r="BG36" s="101"/>
      <c r="BH36" s="112"/>
      <c r="BI36" s="67"/>
    </row>
    <row r="37" spans="1:61" s="33" customFormat="1" ht="15.5" x14ac:dyDescent="0.35">
      <c r="A37" s="255"/>
      <c r="B37" s="256"/>
      <c r="C37" s="256"/>
      <c r="D37" s="256"/>
      <c r="E37" s="256"/>
      <c r="F37" s="256"/>
      <c r="G37" s="256"/>
      <c r="H37" s="256"/>
      <c r="I37" s="256"/>
      <c r="J37" s="256"/>
      <c r="K37" s="256"/>
      <c r="L37" s="256"/>
      <c r="M37" s="256"/>
      <c r="N37" s="256"/>
      <c r="O37" s="256"/>
      <c r="P37" s="256"/>
      <c r="Q37" s="256"/>
      <c r="R37" s="256"/>
      <c r="S37" s="256"/>
      <c r="T37" s="256"/>
      <c r="U37" s="256"/>
      <c r="V37" s="256"/>
      <c r="W37" s="256"/>
      <c r="X37" s="256"/>
      <c r="Y37" s="256"/>
      <c r="Z37" s="256"/>
      <c r="AA37" s="256"/>
      <c r="AB37" s="256"/>
      <c r="AC37" s="257"/>
      <c r="AE37" s="81">
        <f>TARIFFER!M27</f>
        <v>700</v>
      </c>
      <c r="AF37" s="609" t="s">
        <v>166</v>
      </c>
      <c r="AG37" s="610"/>
      <c r="AH37" s="610"/>
      <c r="AI37" s="610"/>
      <c r="AJ37" s="610"/>
      <c r="AK37" s="610"/>
      <c r="AL37" s="610"/>
      <c r="AM37" s="610"/>
      <c r="AN37" s="610"/>
      <c r="AO37" s="610"/>
      <c r="AP37" s="610"/>
      <c r="AQ37" s="610"/>
      <c r="AR37" s="610"/>
      <c r="AS37" s="610"/>
      <c r="AT37" s="610"/>
      <c r="AU37" s="610"/>
      <c r="AV37" s="610"/>
      <c r="AW37" s="610"/>
      <c r="AX37" s="610"/>
      <c r="AY37" s="610"/>
      <c r="AZ37" s="610"/>
      <c r="BA37" s="610"/>
      <c r="BB37" s="611"/>
      <c r="BC37" s="615">
        <f>IF(BI37&lt;=0,"",BI37)</f>
        <v>7900</v>
      </c>
      <c r="BD37" s="616"/>
      <c r="BE37" s="616"/>
      <c r="BF37" s="616"/>
      <c r="BG37" s="616"/>
      <c r="BH37" s="617"/>
      <c r="BI37" s="104">
        <f>SUM(BC20:BH35)</f>
        <v>7900</v>
      </c>
    </row>
    <row r="38" spans="1:61" s="33" customFormat="1" ht="16" thickBot="1" x14ac:dyDescent="0.4">
      <c r="A38" s="255"/>
      <c r="B38" s="256"/>
      <c r="C38" s="256"/>
      <c r="D38" s="256"/>
      <c r="E38" s="256"/>
      <c r="F38" s="256"/>
      <c r="G38" s="256"/>
      <c r="H38" s="256"/>
      <c r="I38" s="256"/>
      <c r="J38" s="256"/>
      <c r="K38" s="256"/>
      <c r="L38" s="256"/>
      <c r="M38" s="256"/>
      <c r="N38" s="256"/>
      <c r="O38" s="256"/>
      <c r="P38" s="256"/>
      <c r="Q38" s="256"/>
      <c r="R38" s="256"/>
      <c r="S38" s="256"/>
      <c r="T38" s="256"/>
      <c r="U38" s="256"/>
      <c r="V38" s="256"/>
      <c r="W38" s="256"/>
      <c r="X38" s="256"/>
      <c r="Y38" s="256"/>
      <c r="Z38" s="256"/>
      <c r="AA38" s="256"/>
      <c r="AB38" s="256"/>
      <c r="AC38" s="257"/>
      <c r="AE38" s="73"/>
      <c r="AF38" s="612"/>
      <c r="AG38" s="613"/>
      <c r="AH38" s="613"/>
      <c r="AI38" s="613"/>
      <c r="AJ38" s="613"/>
      <c r="AK38" s="613"/>
      <c r="AL38" s="613"/>
      <c r="AM38" s="613"/>
      <c r="AN38" s="613"/>
      <c r="AO38" s="613"/>
      <c r="AP38" s="613"/>
      <c r="AQ38" s="613"/>
      <c r="AR38" s="613"/>
      <c r="AS38" s="613"/>
      <c r="AT38" s="613"/>
      <c r="AU38" s="613"/>
      <c r="AV38" s="613"/>
      <c r="AW38" s="613"/>
      <c r="AX38" s="613"/>
      <c r="AY38" s="613"/>
      <c r="AZ38" s="613"/>
      <c r="BA38" s="613"/>
      <c r="BB38" s="614"/>
      <c r="BC38" s="618"/>
      <c r="BD38" s="619"/>
      <c r="BE38" s="619"/>
      <c r="BF38" s="619"/>
      <c r="BG38" s="619"/>
      <c r="BH38" s="620"/>
      <c r="BI38" s="67"/>
    </row>
    <row r="39" spans="1:61" s="33" customFormat="1" ht="16" thickBot="1" x14ac:dyDescent="0.4">
      <c r="A39" s="255"/>
      <c r="B39" s="256"/>
      <c r="C39" s="256"/>
      <c r="D39" s="256"/>
      <c r="E39" s="256"/>
      <c r="F39" s="256"/>
      <c r="G39" s="256"/>
      <c r="H39" s="256"/>
      <c r="I39" s="256"/>
      <c r="J39" s="256"/>
      <c r="K39" s="256"/>
      <c r="L39" s="256"/>
      <c r="M39" s="256"/>
      <c r="N39" s="256"/>
      <c r="O39" s="256"/>
      <c r="P39" s="256"/>
      <c r="Q39" s="256"/>
      <c r="R39" s="256"/>
      <c r="S39" s="256"/>
      <c r="T39" s="256"/>
      <c r="U39" s="256"/>
      <c r="V39" s="256"/>
      <c r="W39" s="256"/>
      <c r="X39" s="256"/>
      <c r="Y39" s="256"/>
      <c r="Z39" s="256"/>
      <c r="AA39" s="256"/>
      <c r="AB39" s="256"/>
      <c r="AC39" s="257"/>
      <c r="AE39" s="73"/>
      <c r="BC39" s="84"/>
      <c r="BI39" s="67"/>
    </row>
    <row r="40" spans="1:61" s="33" customFormat="1" ht="16.5" customHeight="1" thickBot="1" x14ac:dyDescent="0.4">
      <c r="A40" s="529" t="s">
        <v>167</v>
      </c>
      <c r="B40" s="530"/>
      <c r="C40" s="530"/>
      <c r="D40" s="530"/>
      <c r="E40" s="530"/>
      <c r="F40" s="530"/>
      <c r="G40" s="530"/>
      <c r="H40" s="530"/>
      <c r="I40" s="530"/>
      <c r="J40" s="530"/>
      <c r="K40" s="530"/>
      <c r="L40" s="530"/>
      <c r="M40" s="530"/>
      <c r="N40" s="530"/>
      <c r="O40" s="530"/>
      <c r="P40" s="530"/>
      <c r="Q40" s="530"/>
      <c r="R40" s="530"/>
      <c r="S40" s="530"/>
      <c r="T40" s="531">
        <f>TARIFFER!I36</f>
        <v>2200</v>
      </c>
      <c r="U40" s="531"/>
      <c r="V40" s="531"/>
      <c r="W40" s="531"/>
      <c r="X40" s="531"/>
      <c r="Y40" s="531"/>
      <c r="Z40" s="532" t="s">
        <v>53</v>
      </c>
      <c r="AA40" s="532"/>
      <c r="AB40" s="532"/>
      <c r="AC40" s="533"/>
    </row>
    <row r="41" spans="1:61" s="33" customFormat="1" ht="16" thickBot="1" x14ac:dyDescent="0.4">
      <c r="A41" s="558" t="s">
        <v>157</v>
      </c>
      <c r="B41" s="559"/>
      <c r="C41" s="559"/>
      <c r="D41" s="559"/>
      <c r="E41" s="559"/>
      <c r="F41" s="559"/>
      <c r="G41" s="559"/>
      <c r="H41" s="559"/>
      <c r="I41" s="559"/>
      <c r="J41" s="559"/>
      <c r="K41" s="559"/>
      <c r="L41" s="559"/>
      <c r="M41" s="559"/>
      <c r="N41" s="559"/>
      <c r="O41" s="559"/>
      <c r="P41" s="559"/>
      <c r="Q41" s="559"/>
      <c r="R41" s="559"/>
      <c r="S41" s="560"/>
      <c r="T41" s="552">
        <v>15</v>
      </c>
      <c r="U41" s="553"/>
      <c r="V41" s="553"/>
      <c r="W41" s="553"/>
      <c r="X41" s="553"/>
      <c r="Y41" s="554"/>
      <c r="Z41" s="546" t="s">
        <v>158</v>
      </c>
      <c r="AA41" s="547"/>
      <c r="AB41" s="547"/>
      <c r="AC41" s="548"/>
      <c r="BI41" s="67"/>
    </row>
    <row r="42" spans="1:61" s="33" customFormat="1" ht="15.5" x14ac:dyDescent="0.35">
      <c r="A42" s="561"/>
      <c r="B42" s="562"/>
      <c r="C42" s="562"/>
      <c r="D42" s="562"/>
      <c r="E42" s="562"/>
      <c r="F42" s="562"/>
      <c r="G42" s="562"/>
      <c r="H42" s="562"/>
      <c r="I42" s="562"/>
      <c r="J42" s="562"/>
      <c r="K42" s="562"/>
      <c r="L42" s="562"/>
      <c r="M42" s="562"/>
      <c r="N42" s="562"/>
      <c r="O42" s="562"/>
      <c r="P42" s="562"/>
      <c r="Q42" s="562"/>
      <c r="R42" s="562"/>
      <c r="S42" s="563"/>
      <c r="T42" s="555"/>
      <c r="U42" s="556"/>
      <c r="V42" s="556"/>
      <c r="W42" s="556"/>
      <c r="X42" s="556"/>
      <c r="Y42" s="557"/>
      <c r="Z42" s="549"/>
      <c r="AA42" s="550"/>
      <c r="AB42" s="550"/>
      <c r="AC42" s="551"/>
      <c r="AE42" s="73"/>
      <c r="AF42" s="601" t="s">
        <v>168</v>
      </c>
      <c r="AG42" s="602"/>
      <c r="AH42" s="602"/>
      <c r="AI42" s="602"/>
      <c r="AJ42" s="602"/>
      <c r="AK42" s="602"/>
      <c r="AL42" s="602"/>
      <c r="AM42" s="602"/>
      <c r="AN42" s="602"/>
      <c r="AO42" s="602"/>
      <c r="AP42" s="602"/>
      <c r="AQ42" s="602"/>
      <c r="AR42" s="602"/>
      <c r="AS42" s="602"/>
      <c r="AT42" s="602"/>
      <c r="AU42" s="602"/>
      <c r="AV42" s="602"/>
      <c r="AW42" s="602"/>
      <c r="AX42" s="602"/>
      <c r="AY42" s="602"/>
      <c r="AZ42" s="602"/>
      <c r="BA42" s="602"/>
      <c r="BB42" s="602"/>
      <c r="BC42" s="602"/>
      <c r="BD42" s="602"/>
      <c r="BE42" s="602"/>
      <c r="BF42" s="602"/>
      <c r="BG42" s="602"/>
      <c r="BH42" s="603"/>
      <c r="BI42" s="67"/>
    </row>
    <row r="43" spans="1:61" s="33" customFormat="1" ht="16" thickBot="1" x14ac:dyDescent="0.4">
      <c r="A43" s="570" t="s">
        <v>169</v>
      </c>
      <c r="B43" s="571"/>
      <c r="C43" s="571"/>
      <c r="D43" s="571"/>
      <c r="E43" s="571"/>
      <c r="F43" s="571"/>
      <c r="G43" s="571"/>
      <c r="H43" s="571"/>
      <c r="I43" s="571"/>
      <c r="J43" s="571"/>
      <c r="K43" s="571"/>
      <c r="L43" s="571"/>
      <c r="M43" s="571"/>
      <c r="N43" s="571"/>
      <c r="O43" s="571"/>
      <c r="P43" s="571"/>
      <c r="Q43" s="571"/>
      <c r="R43" s="571"/>
      <c r="S43" s="572"/>
      <c r="T43" s="573">
        <v>2</v>
      </c>
      <c r="U43" s="574"/>
      <c r="V43" s="574"/>
      <c r="W43" s="574"/>
      <c r="X43" s="574"/>
      <c r="Y43" s="575"/>
      <c r="Z43" s="576" t="s">
        <v>170</v>
      </c>
      <c r="AA43" s="577"/>
      <c r="AB43" s="577"/>
      <c r="AC43" s="578"/>
      <c r="AF43" s="604"/>
      <c r="AG43" s="605"/>
      <c r="AH43" s="605"/>
      <c r="AI43" s="605"/>
      <c r="AJ43" s="605"/>
      <c r="AK43" s="605"/>
      <c r="AL43" s="605"/>
      <c r="AM43" s="605"/>
      <c r="AN43" s="605"/>
      <c r="AO43" s="605"/>
      <c r="AP43" s="605"/>
      <c r="AQ43" s="605"/>
      <c r="AR43" s="605"/>
      <c r="AS43" s="605"/>
      <c r="AT43" s="605"/>
      <c r="AU43" s="605"/>
      <c r="AV43" s="605"/>
      <c r="AW43" s="605"/>
      <c r="AX43" s="605"/>
      <c r="AY43" s="605"/>
      <c r="AZ43" s="605"/>
      <c r="BA43" s="605"/>
      <c r="BB43" s="605"/>
      <c r="BC43" s="605"/>
      <c r="BD43" s="605"/>
      <c r="BE43" s="605"/>
      <c r="BF43" s="605"/>
      <c r="BG43" s="605"/>
      <c r="BH43" s="606"/>
      <c r="BI43" s="67"/>
    </row>
    <row r="44" spans="1:61" s="33" customFormat="1" ht="15.5" x14ac:dyDescent="0.35">
      <c r="A44" s="561"/>
      <c r="B44" s="562"/>
      <c r="C44" s="562"/>
      <c r="D44" s="562"/>
      <c r="E44" s="562"/>
      <c r="F44" s="562"/>
      <c r="G44" s="562"/>
      <c r="H44" s="562"/>
      <c r="I44" s="562"/>
      <c r="J44" s="562"/>
      <c r="K44" s="562"/>
      <c r="L44" s="562"/>
      <c r="M44" s="562"/>
      <c r="N44" s="562"/>
      <c r="O44" s="562"/>
      <c r="P44" s="562"/>
      <c r="Q44" s="562"/>
      <c r="R44" s="562"/>
      <c r="S44" s="563"/>
      <c r="T44" s="555"/>
      <c r="U44" s="556"/>
      <c r="V44" s="556"/>
      <c r="W44" s="556"/>
      <c r="X44" s="556"/>
      <c r="Y44" s="557"/>
      <c r="Z44" s="549"/>
      <c r="AA44" s="550"/>
      <c r="AB44" s="550"/>
      <c r="AC44" s="551"/>
      <c r="AF44" s="592" t="s">
        <v>171</v>
      </c>
      <c r="AG44" s="593"/>
      <c r="AH44" s="593"/>
      <c r="AI44" s="593"/>
      <c r="AJ44" s="593"/>
      <c r="AK44" s="593"/>
      <c r="AL44" s="593"/>
      <c r="AM44" s="593"/>
      <c r="AN44" s="593"/>
      <c r="AO44" s="593"/>
      <c r="AP44" s="593"/>
      <c r="AQ44" s="593"/>
      <c r="AR44" s="593"/>
      <c r="AS44" s="593"/>
      <c r="AT44" s="593"/>
      <c r="AU44" s="593"/>
      <c r="AV44" s="593"/>
      <c r="AW44" s="593"/>
      <c r="AX44" s="593"/>
      <c r="AY44" s="593"/>
      <c r="AZ44" s="593"/>
      <c r="BA44" s="593"/>
      <c r="BB44" s="593"/>
      <c r="BC44" s="593"/>
      <c r="BD44" s="593"/>
      <c r="BE44" s="593"/>
      <c r="BF44" s="593"/>
      <c r="BG44" s="593"/>
      <c r="BH44" s="594"/>
      <c r="BI44" s="67"/>
    </row>
    <row r="45" spans="1:61" s="33" customFormat="1" ht="15.5" x14ac:dyDescent="0.35">
      <c r="A45" s="579" t="s">
        <v>121</v>
      </c>
      <c r="B45" s="580"/>
      <c r="C45" s="580"/>
      <c r="D45" s="580"/>
      <c r="E45" s="580"/>
      <c r="F45" s="580"/>
      <c r="G45" s="580"/>
      <c r="H45" s="580"/>
      <c r="I45" s="580"/>
      <c r="J45" s="580"/>
      <c r="K45" s="580"/>
      <c r="L45" s="580"/>
      <c r="M45" s="580"/>
      <c r="N45" s="580"/>
      <c r="O45" s="580"/>
      <c r="P45" s="580"/>
      <c r="Q45" s="580"/>
      <c r="R45" s="580"/>
      <c r="S45" s="581"/>
      <c r="T45" s="534">
        <f>IF(T43&lt;=0,"",T40*T43)</f>
        <v>4400</v>
      </c>
      <c r="U45" s="535"/>
      <c r="V45" s="535"/>
      <c r="W45" s="535"/>
      <c r="X45" s="535"/>
      <c r="Y45" s="536"/>
      <c r="Z45" s="540" t="s">
        <v>53</v>
      </c>
      <c r="AA45" s="541"/>
      <c r="AB45" s="541"/>
      <c r="AC45" s="542"/>
      <c r="AF45" s="595"/>
      <c r="AG45" s="596"/>
      <c r="AH45" s="596"/>
      <c r="AI45" s="596"/>
      <c r="AJ45" s="596"/>
      <c r="AK45" s="596"/>
      <c r="AL45" s="596"/>
      <c r="AM45" s="596"/>
      <c r="AN45" s="596"/>
      <c r="AO45" s="596"/>
      <c r="AP45" s="596"/>
      <c r="AQ45" s="596"/>
      <c r="AR45" s="596"/>
      <c r="AS45" s="596"/>
      <c r="AT45" s="596"/>
      <c r="AU45" s="596"/>
      <c r="AV45" s="596"/>
      <c r="AW45" s="596"/>
      <c r="AX45" s="596"/>
      <c r="AY45" s="596"/>
      <c r="AZ45" s="596"/>
      <c r="BA45" s="596"/>
      <c r="BB45" s="596"/>
      <c r="BC45" s="596"/>
      <c r="BD45" s="596"/>
      <c r="BE45" s="596"/>
      <c r="BF45" s="596"/>
      <c r="BG45" s="596"/>
      <c r="BH45" s="597"/>
      <c r="BI45" s="67"/>
    </row>
    <row r="46" spans="1:61" s="33" customFormat="1" ht="16" thickBot="1" x14ac:dyDescent="0.4">
      <c r="A46" s="582"/>
      <c r="B46" s="583"/>
      <c r="C46" s="583"/>
      <c r="D46" s="583"/>
      <c r="E46" s="583"/>
      <c r="F46" s="583"/>
      <c r="G46" s="583"/>
      <c r="H46" s="583"/>
      <c r="I46" s="583"/>
      <c r="J46" s="583"/>
      <c r="K46" s="583"/>
      <c r="L46" s="583"/>
      <c r="M46" s="583"/>
      <c r="N46" s="583"/>
      <c r="O46" s="583"/>
      <c r="P46" s="583"/>
      <c r="Q46" s="583"/>
      <c r="R46" s="583"/>
      <c r="S46" s="584"/>
      <c r="T46" s="537"/>
      <c r="U46" s="538"/>
      <c r="V46" s="538"/>
      <c r="W46" s="538"/>
      <c r="X46" s="538"/>
      <c r="Y46" s="539"/>
      <c r="Z46" s="543"/>
      <c r="AA46" s="544"/>
      <c r="AB46" s="544"/>
      <c r="AC46" s="545"/>
      <c r="AF46" s="595"/>
      <c r="AG46" s="596"/>
      <c r="AH46" s="596"/>
      <c r="AI46" s="596"/>
      <c r="AJ46" s="596"/>
      <c r="AK46" s="596"/>
      <c r="AL46" s="596"/>
      <c r="AM46" s="596"/>
      <c r="AN46" s="596"/>
      <c r="AO46" s="596"/>
      <c r="AP46" s="596"/>
      <c r="AQ46" s="596"/>
      <c r="AR46" s="596"/>
      <c r="AS46" s="596"/>
      <c r="AT46" s="596"/>
      <c r="AU46" s="596"/>
      <c r="AV46" s="596"/>
      <c r="AW46" s="596"/>
      <c r="AX46" s="596"/>
      <c r="AY46" s="596"/>
      <c r="AZ46" s="596"/>
      <c r="BA46" s="596"/>
      <c r="BB46" s="596"/>
      <c r="BC46" s="596"/>
      <c r="BD46" s="596"/>
      <c r="BE46" s="596"/>
      <c r="BF46" s="596"/>
      <c r="BG46" s="596"/>
      <c r="BH46" s="597"/>
      <c r="BI46" s="67"/>
    </row>
    <row r="47" spans="1:61" s="33" customFormat="1" ht="16" thickBot="1" x14ac:dyDescent="0.4">
      <c r="T47" s="84"/>
      <c r="AF47" s="598"/>
      <c r="AG47" s="599"/>
      <c r="AH47" s="599"/>
      <c r="AI47" s="599"/>
      <c r="AJ47" s="599"/>
      <c r="AK47" s="599"/>
      <c r="AL47" s="599"/>
      <c r="AM47" s="599"/>
      <c r="AN47" s="599"/>
      <c r="AO47" s="599"/>
      <c r="AP47" s="599"/>
      <c r="AQ47" s="599"/>
      <c r="AR47" s="599"/>
      <c r="AS47" s="599"/>
      <c r="AT47" s="599"/>
      <c r="AU47" s="599"/>
      <c r="AV47" s="599"/>
      <c r="AW47" s="599"/>
      <c r="AX47" s="599"/>
      <c r="AY47" s="599"/>
      <c r="AZ47" s="599"/>
      <c r="BA47" s="599"/>
      <c r="BB47" s="599"/>
      <c r="BC47" s="599"/>
      <c r="BD47" s="599"/>
      <c r="BE47" s="599"/>
      <c r="BF47" s="599"/>
      <c r="BG47" s="599"/>
      <c r="BH47" s="600"/>
      <c r="BI47" s="67"/>
    </row>
    <row r="48" spans="1:61" s="33" customFormat="1" ht="16.5" customHeight="1" thickBot="1" x14ac:dyDescent="0.4">
      <c r="A48" s="252" t="s">
        <v>172</v>
      </c>
      <c r="B48" s="253"/>
      <c r="C48" s="253"/>
      <c r="D48" s="253"/>
      <c r="E48" s="253"/>
      <c r="F48" s="253"/>
      <c r="G48" s="253"/>
      <c r="H48" s="253"/>
      <c r="I48" s="253"/>
      <c r="J48" s="253"/>
      <c r="K48" s="253"/>
      <c r="L48" s="253"/>
      <c r="M48" s="253"/>
      <c r="N48" s="253"/>
      <c r="O48" s="253"/>
      <c r="P48" s="253"/>
      <c r="Q48" s="253"/>
      <c r="R48" s="253"/>
      <c r="S48" s="253"/>
      <c r="T48" s="253"/>
      <c r="U48" s="253"/>
      <c r="V48" s="253"/>
      <c r="W48" s="253"/>
      <c r="X48" s="253"/>
      <c r="Y48" s="253"/>
      <c r="Z48" s="253"/>
      <c r="AA48" s="253"/>
      <c r="AB48" s="253"/>
      <c r="AC48" s="254"/>
      <c r="BI48" s="67"/>
    </row>
    <row r="49" spans="1:61" s="33" customFormat="1" ht="16.5" customHeight="1" x14ac:dyDescent="0.35">
      <c r="A49" s="255"/>
      <c r="B49" s="256"/>
      <c r="C49" s="256"/>
      <c r="D49" s="256"/>
      <c r="E49" s="256"/>
      <c r="F49" s="256"/>
      <c r="G49" s="256"/>
      <c r="H49" s="256"/>
      <c r="I49" s="256"/>
      <c r="J49" s="256"/>
      <c r="K49" s="256"/>
      <c r="L49" s="256"/>
      <c r="M49" s="256"/>
      <c r="N49" s="256"/>
      <c r="O49" s="256"/>
      <c r="P49" s="256"/>
      <c r="Q49" s="256"/>
      <c r="R49" s="256"/>
      <c r="S49" s="256"/>
      <c r="T49" s="256"/>
      <c r="U49" s="256"/>
      <c r="V49" s="256"/>
      <c r="W49" s="256"/>
      <c r="X49" s="256"/>
      <c r="Y49" s="256"/>
      <c r="Z49" s="256"/>
      <c r="AA49" s="256"/>
      <c r="AB49" s="256"/>
      <c r="AC49" s="257"/>
      <c r="AF49" s="601" t="s">
        <v>173</v>
      </c>
      <c r="AG49" s="602"/>
      <c r="AH49" s="602"/>
      <c r="AI49" s="602"/>
      <c r="AJ49" s="602"/>
      <c r="AK49" s="602"/>
      <c r="AL49" s="602"/>
      <c r="AM49" s="602"/>
      <c r="AN49" s="602"/>
      <c r="AO49" s="602"/>
      <c r="AP49" s="602"/>
      <c r="AQ49" s="602"/>
      <c r="AR49" s="602"/>
      <c r="AS49" s="602"/>
      <c r="AT49" s="602"/>
      <c r="AU49" s="602"/>
      <c r="AV49" s="602"/>
      <c r="AW49" s="602"/>
      <c r="AX49" s="602"/>
      <c r="AY49" s="602"/>
      <c r="AZ49" s="602"/>
      <c r="BA49" s="602"/>
      <c r="BB49" s="602"/>
      <c r="BC49" s="602"/>
      <c r="BD49" s="602"/>
      <c r="BE49" s="602"/>
      <c r="BF49" s="602"/>
      <c r="BG49" s="602"/>
      <c r="BH49" s="603"/>
      <c r="BI49" s="67"/>
    </row>
    <row r="50" spans="1:61" s="33" customFormat="1" ht="15.75" customHeight="1" thickBot="1" x14ac:dyDescent="0.4">
      <c r="A50" s="255"/>
      <c r="B50" s="256"/>
      <c r="C50" s="256"/>
      <c r="D50" s="256"/>
      <c r="E50" s="256"/>
      <c r="F50" s="256"/>
      <c r="G50" s="256"/>
      <c r="H50" s="256"/>
      <c r="I50" s="256"/>
      <c r="J50" s="256"/>
      <c r="K50" s="256"/>
      <c r="L50" s="256"/>
      <c r="M50" s="256"/>
      <c r="N50" s="256"/>
      <c r="O50" s="256"/>
      <c r="P50" s="256"/>
      <c r="Q50" s="256"/>
      <c r="R50" s="256"/>
      <c r="S50" s="256"/>
      <c r="T50" s="256"/>
      <c r="U50" s="256"/>
      <c r="V50" s="256"/>
      <c r="W50" s="256"/>
      <c r="X50" s="256"/>
      <c r="Y50" s="256"/>
      <c r="Z50" s="256"/>
      <c r="AA50" s="256"/>
      <c r="AB50" s="256"/>
      <c r="AC50" s="257"/>
      <c r="AF50" s="604"/>
      <c r="AG50" s="605"/>
      <c r="AH50" s="605"/>
      <c r="AI50" s="605"/>
      <c r="AJ50" s="605"/>
      <c r="AK50" s="605"/>
      <c r="AL50" s="605"/>
      <c r="AM50" s="605"/>
      <c r="AN50" s="605"/>
      <c r="AO50" s="605"/>
      <c r="AP50" s="605"/>
      <c r="AQ50" s="605"/>
      <c r="AR50" s="605"/>
      <c r="AS50" s="605"/>
      <c r="AT50" s="605"/>
      <c r="AU50" s="605"/>
      <c r="AV50" s="605"/>
      <c r="AW50" s="605"/>
      <c r="AX50" s="605"/>
      <c r="AY50" s="605"/>
      <c r="AZ50" s="605"/>
      <c r="BA50" s="605"/>
      <c r="BB50" s="605"/>
      <c r="BC50" s="605"/>
      <c r="BD50" s="605"/>
      <c r="BE50" s="605"/>
      <c r="BF50" s="605"/>
      <c r="BG50" s="605"/>
      <c r="BH50" s="606"/>
      <c r="BI50" s="67"/>
    </row>
    <row r="51" spans="1:61" s="33" customFormat="1" ht="15.75" customHeight="1" thickBot="1" x14ac:dyDescent="0.4">
      <c r="A51" s="477"/>
      <c r="B51" s="478"/>
      <c r="C51" s="478"/>
      <c r="D51" s="478"/>
      <c r="E51" s="478"/>
      <c r="F51" s="478"/>
      <c r="G51" s="478"/>
      <c r="H51" s="478"/>
      <c r="I51" s="478"/>
      <c r="J51" s="478"/>
      <c r="K51" s="478"/>
      <c r="L51" s="478"/>
      <c r="M51" s="478"/>
      <c r="N51" s="478"/>
      <c r="O51" s="478"/>
      <c r="P51" s="478"/>
      <c r="Q51" s="478"/>
      <c r="R51" s="478"/>
      <c r="S51" s="478"/>
      <c r="T51" s="478"/>
      <c r="U51" s="478"/>
      <c r="V51" s="478"/>
      <c r="W51" s="478"/>
      <c r="X51" s="478"/>
      <c r="Y51" s="478"/>
      <c r="Z51" s="478"/>
      <c r="AA51" s="478"/>
      <c r="AB51" s="478"/>
      <c r="AC51" s="479"/>
      <c r="AF51" s="252" t="s">
        <v>174</v>
      </c>
      <c r="AG51" s="253"/>
      <c r="AH51" s="253"/>
      <c r="AI51" s="253"/>
      <c r="AJ51" s="253"/>
      <c r="AK51" s="253"/>
      <c r="AL51" s="253"/>
      <c r="AM51" s="253"/>
      <c r="AN51" s="253"/>
      <c r="AO51" s="253"/>
      <c r="AP51" s="253"/>
      <c r="AQ51" s="253"/>
      <c r="AR51" s="253"/>
      <c r="AS51" s="253"/>
      <c r="AT51" s="253"/>
      <c r="AU51" s="253"/>
      <c r="AV51" s="253"/>
      <c r="AW51" s="253"/>
      <c r="AX51" s="253"/>
      <c r="AY51" s="607">
        <v>2.67</v>
      </c>
      <c r="AZ51" s="607"/>
      <c r="BA51" s="607"/>
      <c r="BB51" s="607"/>
      <c r="BC51" s="607"/>
      <c r="BD51" s="607"/>
      <c r="BE51" s="602" t="s">
        <v>53</v>
      </c>
      <c r="BF51" s="602"/>
      <c r="BG51" s="602"/>
      <c r="BH51" s="603"/>
      <c r="BI51" s="67"/>
    </row>
    <row r="52" spans="1:61" s="33" customFormat="1" ht="16.5" customHeight="1" thickBot="1" x14ac:dyDescent="0.4">
      <c r="A52" s="558" t="s">
        <v>175</v>
      </c>
      <c r="B52" s="559"/>
      <c r="C52" s="559"/>
      <c r="D52" s="559"/>
      <c r="E52" s="559"/>
      <c r="F52" s="559"/>
      <c r="G52" s="559"/>
      <c r="H52" s="559"/>
      <c r="I52" s="559"/>
      <c r="J52" s="559"/>
      <c r="K52" s="559"/>
      <c r="L52" s="559"/>
      <c r="M52" s="559"/>
      <c r="N52" s="559"/>
      <c r="O52" s="559"/>
      <c r="P52" s="559"/>
      <c r="Q52" s="559"/>
      <c r="R52" s="559"/>
      <c r="S52" s="560"/>
      <c r="T52" s="552">
        <v>20</v>
      </c>
      <c r="U52" s="553"/>
      <c r="V52" s="553"/>
      <c r="W52" s="553"/>
      <c r="X52" s="553"/>
      <c r="Y52" s="554"/>
      <c r="Z52" s="546" t="s">
        <v>176</v>
      </c>
      <c r="AA52" s="547"/>
      <c r="AB52" s="547"/>
      <c r="AC52" s="548"/>
      <c r="AF52" s="477"/>
      <c r="AG52" s="478"/>
      <c r="AH52" s="478"/>
      <c r="AI52" s="478"/>
      <c r="AJ52" s="478"/>
      <c r="AK52" s="478"/>
      <c r="AL52" s="478"/>
      <c r="AM52" s="478"/>
      <c r="AN52" s="478"/>
      <c r="AO52" s="478"/>
      <c r="AP52" s="478"/>
      <c r="AQ52" s="478"/>
      <c r="AR52" s="478"/>
      <c r="AS52" s="478"/>
      <c r="AT52" s="478"/>
      <c r="AU52" s="478"/>
      <c r="AV52" s="478"/>
      <c r="AW52" s="478"/>
      <c r="AX52" s="478"/>
      <c r="AY52" s="608"/>
      <c r="AZ52" s="608"/>
      <c r="BA52" s="608"/>
      <c r="BB52" s="608"/>
      <c r="BC52" s="608"/>
      <c r="BD52" s="608"/>
      <c r="BE52" s="605"/>
      <c r="BF52" s="605"/>
      <c r="BG52" s="605"/>
      <c r="BH52" s="606"/>
      <c r="BI52" s="67"/>
    </row>
    <row r="53" spans="1:61" s="33" customFormat="1" ht="15.5" x14ac:dyDescent="0.35">
      <c r="A53" s="561"/>
      <c r="B53" s="562"/>
      <c r="C53" s="562"/>
      <c r="D53" s="562"/>
      <c r="E53" s="562"/>
      <c r="F53" s="562"/>
      <c r="G53" s="562"/>
      <c r="H53" s="562"/>
      <c r="I53" s="562"/>
      <c r="J53" s="562"/>
      <c r="K53" s="562"/>
      <c r="L53" s="562"/>
      <c r="M53" s="562"/>
      <c r="N53" s="562"/>
      <c r="O53" s="562"/>
      <c r="P53" s="562"/>
      <c r="Q53" s="562"/>
      <c r="R53" s="562"/>
      <c r="S53" s="563"/>
      <c r="T53" s="555"/>
      <c r="U53" s="556"/>
      <c r="V53" s="556"/>
      <c r="W53" s="556"/>
      <c r="X53" s="556"/>
      <c r="Y53" s="557"/>
      <c r="Z53" s="549"/>
      <c r="AA53" s="550"/>
      <c r="AB53" s="550"/>
      <c r="AC53" s="551"/>
      <c r="AF53" s="592" t="s">
        <v>177</v>
      </c>
      <c r="AG53" s="593"/>
      <c r="AH53" s="593"/>
      <c r="AI53" s="593"/>
      <c r="AJ53" s="593"/>
      <c r="AK53" s="593"/>
      <c r="AL53" s="593"/>
      <c r="AM53" s="593"/>
      <c r="AN53" s="593"/>
      <c r="AO53" s="593"/>
      <c r="AP53" s="593"/>
      <c r="AQ53" s="593"/>
      <c r="AR53" s="593"/>
      <c r="AS53" s="593"/>
      <c r="AT53" s="593"/>
      <c r="AU53" s="593"/>
      <c r="AV53" s="593"/>
      <c r="AW53" s="593"/>
      <c r="AX53" s="593"/>
      <c r="AY53" s="593"/>
      <c r="AZ53" s="593"/>
      <c r="BA53" s="593"/>
      <c r="BB53" s="593"/>
      <c r="BC53" s="593"/>
      <c r="BD53" s="593"/>
      <c r="BE53" s="593"/>
      <c r="BF53" s="593"/>
      <c r="BG53" s="593"/>
      <c r="BH53" s="594"/>
      <c r="BI53" s="67"/>
    </row>
    <row r="54" spans="1:61" s="33" customFormat="1" ht="15.5" x14ac:dyDescent="0.35">
      <c r="A54" s="363" t="s">
        <v>178</v>
      </c>
      <c r="B54" s="397"/>
      <c r="C54" s="397"/>
      <c r="D54" s="397"/>
      <c r="E54" s="397"/>
      <c r="F54" s="397"/>
      <c r="G54" s="397"/>
      <c r="H54" s="397"/>
      <c r="I54" s="397"/>
      <c r="J54" s="397"/>
      <c r="K54" s="397"/>
      <c r="L54" s="397"/>
      <c r="M54" s="397"/>
      <c r="N54" s="397"/>
      <c r="O54" s="397"/>
      <c r="P54" s="397"/>
      <c r="Q54" s="397"/>
      <c r="R54" s="397"/>
      <c r="S54" s="398"/>
      <c r="T54" s="573">
        <v>2</v>
      </c>
      <c r="U54" s="574"/>
      <c r="V54" s="574"/>
      <c r="W54" s="574"/>
      <c r="X54" s="574"/>
      <c r="Y54" s="575"/>
      <c r="Z54" s="576" t="s">
        <v>170</v>
      </c>
      <c r="AA54" s="577"/>
      <c r="AB54" s="577"/>
      <c r="AC54" s="578"/>
      <c r="AF54" s="595"/>
      <c r="AG54" s="596"/>
      <c r="AH54" s="596"/>
      <c r="AI54" s="596"/>
      <c r="AJ54" s="596"/>
      <c r="AK54" s="596"/>
      <c r="AL54" s="596"/>
      <c r="AM54" s="596"/>
      <c r="AN54" s="596"/>
      <c r="AO54" s="596"/>
      <c r="AP54" s="596"/>
      <c r="AQ54" s="596"/>
      <c r="AR54" s="596"/>
      <c r="AS54" s="596"/>
      <c r="AT54" s="596"/>
      <c r="AU54" s="596"/>
      <c r="AV54" s="596"/>
      <c r="AW54" s="596"/>
      <c r="AX54" s="596"/>
      <c r="AY54" s="596"/>
      <c r="AZ54" s="596"/>
      <c r="BA54" s="596"/>
      <c r="BB54" s="596"/>
      <c r="BC54" s="596"/>
      <c r="BD54" s="596"/>
      <c r="BE54" s="596"/>
      <c r="BF54" s="596"/>
      <c r="BG54" s="596"/>
      <c r="BH54" s="597"/>
      <c r="BI54" s="67"/>
    </row>
    <row r="55" spans="1:61" s="33" customFormat="1" ht="15.5" x14ac:dyDescent="0.35">
      <c r="A55" s="364"/>
      <c r="B55" s="399"/>
      <c r="C55" s="399"/>
      <c r="D55" s="399"/>
      <c r="E55" s="399"/>
      <c r="F55" s="399"/>
      <c r="G55" s="399"/>
      <c r="H55" s="399"/>
      <c r="I55" s="399"/>
      <c r="J55" s="399"/>
      <c r="K55" s="399"/>
      <c r="L55" s="399"/>
      <c r="M55" s="399"/>
      <c r="N55" s="399"/>
      <c r="O55" s="399"/>
      <c r="P55" s="399"/>
      <c r="Q55" s="399"/>
      <c r="R55" s="399"/>
      <c r="S55" s="400"/>
      <c r="T55" s="555"/>
      <c r="U55" s="556"/>
      <c r="V55" s="556"/>
      <c r="W55" s="556"/>
      <c r="X55" s="556"/>
      <c r="Y55" s="557"/>
      <c r="Z55" s="549"/>
      <c r="AA55" s="550"/>
      <c r="AB55" s="550"/>
      <c r="AC55" s="551"/>
      <c r="AF55" s="595"/>
      <c r="AG55" s="596"/>
      <c r="AH55" s="596"/>
      <c r="AI55" s="596"/>
      <c r="AJ55" s="596"/>
      <c r="AK55" s="596"/>
      <c r="AL55" s="596"/>
      <c r="AM55" s="596"/>
      <c r="AN55" s="596"/>
      <c r="AO55" s="596"/>
      <c r="AP55" s="596"/>
      <c r="AQ55" s="596"/>
      <c r="AR55" s="596"/>
      <c r="AS55" s="596"/>
      <c r="AT55" s="596"/>
      <c r="AU55" s="596"/>
      <c r="AV55" s="596"/>
      <c r="AW55" s="596"/>
      <c r="AX55" s="596"/>
      <c r="AY55" s="596"/>
      <c r="AZ55" s="596"/>
      <c r="BA55" s="596"/>
      <c r="BB55" s="596"/>
      <c r="BC55" s="596"/>
      <c r="BD55" s="596"/>
      <c r="BE55" s="596"/>
      <c r="BF55" s="596"/>
      <c r="BG55" s="596"/>
      <c r="BH55" s="597"/>
      <c r="BI55" s="67"/>
    </row>
    <row r="56" spans="1:61" s="33" customFormat="1" ht="15.5" x14ac:dyDescent="0.35">
      <c r="A56" s="579" t="s">
        <v>121</v>
      </c>
      <c r="B56" s="580"/>
      <c r="C56" s="580"/>
      <c r="D56" s="580"/>
      <c r="E56" s="580"/>
      <c r="F56" s="580"/>
      <c r="G56" s="580"/>
      <c r="H56" s="580"/>
      <c r="I56" s="580"/>
      <c r="J56" s="580"/>
      <c r="K56" s="580"/>
      <c r="L56" s="580"/>
      <c r="M56" s="580"/>
      <c r="N56" s="580"/>
      <c r="O56" s="580"/>
      <c r="P56" s="580"/>
      <c r="Q56" s="580"/>
      <c r="R56" s="580"/>
      <c r="S56" s="581"/>
      <c r="T56" s="585" t="str">
        <f>IF(AND(T52&lt;=0),(""),IF(AND(T52&gt;0,T52&lt;=19.99),(1300*T54),IF(AND(T52&gt;19.99,T52&lt;1000000),("FOR STOR"))))</f>
        <v>FOR STOR</v>
      </c>
      <c r="U56" s="586"/>
      <c r="V56" s="586"/>
      <c r="W56" s="586"/>
      <c r="X56" s="586"/>
      <c r="Y56" s="587"/>
      <c r="Z56" s="540" t="s">
        <v>53</v>
      </c>
      <c r="AA56" s="541"/>
      <c r="AB56" s="541"/>
      <c r="AC56" s="542"/>
      <c r="AF56" s="595"/>
      <c r="AG56" s="596"/>
      <c r="AH56" s="596"/>
      <c r="AI56" s="596"/>
      <c r="AJ56" s="596"/>
      <c r="AK56" s="596"/>
      <c r="AL56" s="596"/>
      <c r="AM56" s="596"/>
      <c r="AN56" s="596"/>
      <c r="AO56" s="596"/>
      <c r="AP56" s="596"/>
      <c r="AQ56" s="596"/>
      <c r="AR56" s="596"/>
      <c r="AS56" s="596"/>
      <c r="AT56" s="596"/>
      <c r="AU56" s="596"/>
      <c r="AV56" s="596"/>
      <c r="AW56" s="596"/>
      <c r="AX56" s="596"/>
      <c r="AY56" s="596"/>
      <c r="AZ56" s="596"/>
      <c r="BA56" s="596"/>
      <c r="BB56" s="596"/>
      <c r="BC56" s="596"/>
      <c r="BD56" s="596"/>
      <c r="BE56" s="596"/>
      <c r="BF56" s="596"/>
      <c r="BG56" s="596"/>
      <c r="BH56" s="597"/>
      <c r="BI56" s="67"/>
    </row>
    <row r="57" spans="1:61" s="33" customFormat="1" ht="16" thickBot="1" x14ac:dyDescent="0.4">
      <c r="A57" s="582"/>
      <c r="B57" s="583"/>
      <c r="C57" s="583"/>
      <c r="D57" s="583"/>
      <c r="E57" s="583"/>
      <c r="F57" s="583"/>
      <c r="G57" s="583"/>
      <c r="H57" s="583"/>
      <c r="I57" s="583"/>
      <c r="J57" s="583"/>
      <c r="K57" s="583"/>
      <c r="L57" s="583"/>
      <c r="M57" s="583"/>
      <c r="N57" s="583"/>
      <c r="O57" s="583"/>
      <c r="P57" s="583"/>
      <c r="Q57" s="583"/>
      <c r="R57" s="583"/>
      <c r="S57" s="584"/>
      <c r="T57" s="588"/>
      <c r="U57" s="589"/>
      <c r="V57" s="589"/>
      <c r="W57" s="589"/>
      <c r="X57" s="589"/>
      <c r="Y57" s="590"/>
      <c r="Z57" s="543"/>
      <c r="AA57" s="544"/>
      <c r="AB57" s="544"/>
      <c r="AC57" s="545"/>
      <c r="AF57" s="595"/>
      <c r="AG57" s="596"/>
      <c r="AH57" s="596"/>
      <c r="AI57" s="596"/>
      <c r="AJ57" s="596"/>
      <c r="AK57" s="596"/>
      <c r="AL57" s="596"/>
      <c r="AM57" s="596"/>
      <c r="AN57" s="596"/>
      <c r="AO57" s="596"/>
      <c r="AP57" s="596"/>
      <c r="AQ57" s="596"/>
      <c r="AR57" s="596"/>
      <c r="AS57" s="596"/>
      <c r="AT57" s="596"/>
      <c r="AU57" s="596"/>
      <c r="AV57" s="596"/>
      <c r="AW57" s="596"/>
      <c r="AX57" s="596"/>
      <c r="AY57" s="596"/>
      <c r="AZ57" s="596"/>
      <c r="BA57" s="596"/>
      <c r="BB57" s="596"/>
      <c r="BC57" s="596"/>
      <c r="BD57" s="596"/>
      <c r="BE57" s="596"/>
      <c r="BF57" s="596"/>
      <c r="BG57" s="596"/>
      <c r="BH57" s="597"/>
      <c r="BI57" s="67"/>
    </row>
    <row r="58" spans="1:61" s="33" customFormat="1" ht="15.5" x14ac:dyDescent="0.35">
      <c r="A58" s="591" t="str">
        <f>IF(T52&gt;6.1,"Båten er for stor for dette valget. Bruk skejmaet for fritidsfartøy","")</f>
        <v>Båten er for stor for dette valget. Bruk skejmaet for fritidsfartøy</v>
      </c>
      <c r="B58" s="591"/>
      <c r="C58" s="591"/>
      <c r="D58" s="591"/>
      <c r="E58" s="591"/>
      <c r="F58" s="591"/>
      <c r="G58" s="591"/>
      <c r="H58" s="591"/>
      <c r="I58" s="591"/>
      <c r="J58" s="591"/>
      <c r="K58" s="591"/>
      <c r="L58" s="591"/>
      <c r="M58" s="591"/>
      <c r="N58" s="591"/>
      <c r="O58" s="591"/>
      <c r="P58" s="591"/>
      <c r="Q58" s="591"/>
      <c r="R58" s="591"/>
      <c r="S58" s="591"/>
      <c r="T58" s="591"/>
      <c r="U58" s="591"/>
      <c r="V58" s="591"/>
      <c r="W58" s="591"/>
      <c r="X58" s="591"/>
      <c r="Y58" s="591"/>
      <c r="Z58" s="591"/>
      <c r="AA58" s="591"/>
      <c r="AB58" s="591"/>
      <c r="AC58" s="591"/>
      <c r="AF58" s="595"/>
      <c r="AG58" s="596"/>
      <c r="AH58" s="596"/>
      <c r="AI58" s="596"/>
      <c r="AJ58" s="596"/>
      <c r="AK58" s="596"/>
      <c r="AL58" s="596"/>
      <c r="AM58" s="596"/>
      <c r="AN58" s="596"/>
      <c r="AO58" s="596"/>
      <c r="AP58" s="596"/>
      <c r="AQ58" s="596"/>
      <c r="AR58" s="596"/>
      <c r="AS58" s="596"/>
      <c r="AT58" s="596"/>
      <c r="AU58" s="596"/>
      <c r="AV58" s="596"/>
      <c r="AW58" s="596"/>
      <c r="AX58" s="596"/>
      <c r="AY58" s="596"/>
      <c r="AZ58" s="596"/>
      <c r="BA58" s="596"/>
      <c r="BB58" s="596"/>
      <c r="BC58" s="596"/>
      <c r="BD58" s="596"/>
      <c r="BE58" s="596"/>
      <c r="BF58" s="596"/>
      <c r="BG58" s="596"/>
      <c r="BH58" s="597"/>
      <c r="BI58" s="67"/>
    </row>
    <row r="59" spans="1:61" s="33" customFormat="1" ht="16" thickBot="1" x14ac:dyDescent="0.4">
      <c r="T59" s="84"/>
      <c r="AF59" s="595"/>
      <c r="AG59" s="596"/>
      <c r="AH59" s="596"/>
      <c r="AI59" s="596"/>
      <c r="AJ59" s="596"/>
      <c r="AK59" s="596"/>
      <c r="AL59" s="596"/>
      <c r="AM59" s="596"/>
      <c r="AN59" s="596"/>
      <c r="AO59" s="596"/>
      <c r="AP59" s="596"/>
      <c r="AQ59" s="596"/>
      <c r="AR59" s="596"/>
      <c r="AS59" s="596"/>
      <c r="AT59" s="596"/>
      <c r="AU59" s="596"/>
      <c r="AV59" s="596"/>
      <c r="AW59" s="596"/>
      <c r="AX59" s="596"/>
      <c r="AY59" s="596"/>
      <c r="AZ59" s="596"/>
      <c r="BA59" s="596"/>
      <c r="BB59" s="596"/>
      <c r="BC59" s="596"/>
      <c r="BD59" s="596"/>
      <c r="BE59" s="596"/>
      <c r="BF59" s="596"/>
      <c r="BG59" s="596"/>
      <c r="BH59" s="597"/>
      <c r="BI59" s="67"/>
    </row>
    <row r="60" spans="1:61" s="33" customFormat="1" ht="15.5" x14ac:dyDescent="0.35">
      <c r="A60" s="252" t="s">
        <v>179</v>
      </c>
      <c r="B60" s="253"/>
      <c r="C60" s="253"/>
      <c r="D60" s="253"/>
      <c r="E60" s="253"/>
      <c r="F60" s="253"/>
      <c r="G60" s="253"/>
      <c r="H60" s="253"/>
      <c r="I60" s="253"/>
      <c r="J60" s="253"/>
      <c r="K60" s="253"/>
      <c r="L60" s="253"/>
      <c r="M60" s="253"/>
      <c r="N60" s="253"/>
      <c r="O60" s="253"/>
      <c r="P60" s="253"/>
      <c r="Q60" s="253"/>
      <c r="R60" s="253"/>
      <c r="S60" s="253"/>
      <c r="T60" s="253"/>
      <c r="U60" s="253"/>
      <c r="V60" s="253"/>
      <c r="W60" s="253"/>
      <c r="X60" s="253"/>
      <c r="Y60" s="253"/>
      <c r="Z60" s="253"/>
      <c r="AA60" s="253"/>
      <c r="AB60" s="253"/>
      <c r="AC60" s="254"/>
      <c r="AF60" s="595"/>
      <c r="AG60" s="596"/>
      <c r="AH60" s="596"/>
      <c r="AI60" s="596"/>
      <c r="AJ60" s="596"/>
      <c r="AK60" s="596"/>
      <c r="AL60" s="596"/>
      <c r="AM60" s="596"/>
      <c r="AN60" s="596"/>
      <c r="AO60" s="596"/>
      <c r="AP60" s="596"/>
      <c r="AQ60" s="596"/>
      <c r="AR60" s="596"/>
      <c r="AS60" s="596"/>
      <c r="AT60" s="596"/>
      <c r="AU60" s="596"/>
      <c r="AV60" s="596"/>
      <c r="AW60" s="596"/>
      <c r="AX60" s="596"/>
      <c r="AY60" s="596"/>
      <c r="AZ60" s="596"/>
      <c r="BA60" s="596"/>
      <c r="BB60" s="596"/>
      <c r="BC60" s="596"/>
      <c r="BD60" s="596"/>
      <c r="BE60" s="596"/>
      <c r="BF60" s="596"/>
      <c r="BG60" s="596"/>
      <c r="BH60" s="597"/>
      <c r="BI60" s="67"/>
    </row>
    <row r="61" spans="1:61" s="33" customFormat="1" ht="16" thickBot="1" x14ac:dyDescent="0.4">
      <c r="A61" s="255"/>
      <c r="B61" s="256"/>
      <c r="C61" s="256"/>
      <c r="D61" s="256"/>
      <c r="E61" s="256"/>
      <c r="F61" s="256"/>
      <c r="G61" s="256"/>
      <c r="H61" s="256"/>
      <c r="I61" s="256"/>
      <c r="J61" s="256"/>
      <c r="K61" s="256"/>
      <c r="L61" s="256"/>
      <c r="M61" s="256"/>
      <c r="N61" s="256"/>
      <c r="O61" s="256"/>
      <c r="P61" s="256"/>
      <c r="Q61" s="256"/>
      <c r="R61" s="256"/>
      <c r="S61" s="256"/>
      <c r="T61" s="256"/>
      <c r="U61" s="256"/>
      <c r="V61" s="256"/>
      <c r="W61" s="256"/>
      <c r="X61" s="256"/>
      <c r="Y61" s="256"/>
      <c r="Z61" s="256"/>
      <c r="AA61" s="256"/>
      <c r="AB61" s="256"/>
      <c r="AC61" s="257"/>
      <c r="AF61" s="598"/>
      <c r="AG61" s="599"/>
      <c r="AH61" s="599"/>
      <c r="AI61" s="599"/>
      <c r="AJ61" s="599"/>
      <c r="AK61" s="599"/>
      <c r="AL61" s="599"/>
      <c r="AM61" s="599"/>
      <c r="AN61" s="599"/>
      <c r="AO61" s="599"/>
      <c r="AP61" s="599"/>
      <c r="AQ61" s="599"/>
      <c r="AR61" s="599"/>
      <c r="AS61" s="599"/>
      <c r="AT61" s="599"/>
      <c r="AU61" s="599"/>
      <c r="AV61" s="599"/>
      <c r="AW61" s="599"/>
      <c r="AX61" s="599"/>
      <c r="AY61" s="599"/>
      <c r="AZ61" s="599"/>
      <c r="BA61" s="599"/>
      <c r="BB61" s="599"/>
      <c r="BC61" s="599"/>
      <c r="BD61" s="599"/>
      <c r="BE61" s="599"/>
      <c r="BF61" s="599"/>
      <c r="BG61" s="599"/>
      <c r="BH61" s="600"/>
      <c r="BI61" s="67"/>
    </row>
    <row r="62" spans="1:61" s="33" customFormat="1" ht="15.5" x14ac:dyDescent="0.35">
      <c r="A62" s="255"/>
      <c r="B62" s="256"/>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256"/>
      <c r="AB62" s="256"/>
      <c r="AC62" s="257"/>
      <c r="BI62" s="67"/>
    </row>
    <row r="63" spans="1:61" s="33" customFormat="1" ht="16" thickBot="1" x14ac:dyDescent="0.4">
      <c r="A63" s="477"/>
      <c r="B63" s="478"/>
      <c r="C63" s="478"/>
      <c r="D63" s="478"/>
      <c r="E63" s="478"/>
      <c r="F63" s="478"/>
      <c r="G63" s="478"/>
      <c r="H63" s="478"/>
      <c r="I63" s="478"/>
      <c r="J63" s="478"/>
      <c r="K63" s="478"/>
      <c r="L63" s="478"/>
      <c r="M63" s="478"/>
      <c r="N63" s="478"/>
      <c r="O63" s="478"/>
      <c r="P63" s="478"/>
      <c r="Q63" s="478"/>
      <c r="R63" s="478"/>
      <c r="S63" s="478"/>
      <c r="T63" s="478"/>
      <c r="U63" s="478"/>
      <c r="V63" s="478"/>
      <c r="W63" s="478"/>
      <c r="X63" s="478"/>
      <c r="Y63" s="478"/>
      <c r="Z63" s="478"/>
      <c r="AA63" s="478"/>
      <c r="AB63" s="478"/>
      <c r="AC63" s="479"/>
      <c r="BI63" s="67"/>
    </row>
    <row r="64" spans="1:61" s="33" customFormat="1" ht="15.5" x14ac:dyDescent="0.35">
      <c r="A64" s="558" t="s">
        <v>180</v>
      </c>
      <c r="B64" s="559"/>
      <c r="C64" s="559"/>
      <c r="D64" s="559"/>
      <c r="E64" s="559"/>
      <c r="F64" s="559"/>
      <c r="G64" s="559"/>
      <c r="H64" s="559"/>
      <c r="I64" s="559"/>
      <c r="J64" s="559"/>
      <c r="K64" s="559"/>
      <c r="L64" s="559"/>
      <c r="M64" s="559"/>
      <c r="N64" s="559"/>
      <c r="O64" s="559"/>
      <c r="P64" s="559"/>
      <c r="Q64" s="559"/>
      <c r="R64" s="559"/>
      <c r="S64" s="560"/>
      <c r="T64" s="564">
        <f>TARIFFER!O31</f>
        <v>500</v>
      </c>
      <c r="U64" s="565"/>
      <c r="V64" s="565"/>
      <c r="W64" s="565"/>
      <c r="X64" s="565"/>
      <c r="Y64" s="566"/>
      <c r="Z64" s="546" t="s">
        <v>181</v>
      </c>
      <c r="AA64" s="547"/>
      <c r="AB64" s="547"/>
      <c r="AC64" s="548"/>
      <c r="BI64" s="67"/>
    </row>
    <row r="65" spans="1:61" s="33" customFormat="1" ht="15.5" x14ac:dyDescent="0.35">
      <c r="A65" s="561"/>
      <c r="B65" s="562"/>
      <c r="C65" s="562"/>
      <c r="D65" s="562"/>
      <c r="E65" s="562"/>
      <c r="F65" s="562"/>
      <c r="G65" s="562"/>
      <c r="H65" s="562"/>
      <c r="I65" s="562"/>
      <c r="J65" s="562"/>
      <c r="K65" s="562"/>
      <c r="L65" s="562"/>
      <c r="M65" s="562"/>
      <c r="N65" s="562"/>
      <c r="O65" s="562"/>
      <c r="P65" s="562"/>
      <c r="Q65" s="562"/>
      <c r="R65" s="562"/>
      <c r="S65" s="563"/>
      <c r="T65" s="567"/>
      <c r="U65" s="568"/>
      <c r="V65" s="568"/>
      <c r="W65" s="568"/>
      <c r="X65" s="568"/>
      <c r="Y65" s="569"/>
      <c r="Z65" s="549"/>
      <c r="AA65" s="550"/>
      <c r="AB65" s="550"/>
      <c r="AC65" s="551"/>
      <c r="BI65" s="67"/>
    </row>
    <row r="66" spans="1:61" s="33" customFormat="1" ht="15.5" x14ac:dyDescent="0.35">
      <c r="A66" s="570" t="s">
        <v>119</v>
      </c>
      <c r="B66" s="571"/>
      <c r="C66" s="571"/>
      <c r="D66" s="571"/>
      <c r="E66" s="571"/>
      <c r="F66" s="571"/>
      <c r="G66" s="571"/>
      <c r="H66" s="571"/>
      <c r="I66" s="571"/>
      <c r="J66" s="571"/>
      <c r="K66" s="571"/>
      <c r="L66" s="571"/>
      <c r="M66" s="571"/>
      <c r="N66" s="571"/>
      <c r="O66" s="571"/>
      <c r="P66" s="571"/>
      <c r="Q66" s="571"/>
      <c r="R66" s="571"/>
      <c r="S66" s="572"/>
      <c r="T66" s="573">
        <v>1</v>
      </c>
      <c r="U66" s="574"/>
      <c r="V66" s="574"/>
      <c r="W66" s="574"/>
      <c r="X66" s="574"/>
      <c r="Y66" s="575"/>
      <c r="Z66" s="576" t="s">
        <v>182</v>
      </c>
      <c r="AA66" s="577"/>
      <c r="AB66" s="577"/>
      <c r="AC66" s="578"/>
      <c r="BI66" s="67"/>
    </row>
    <row r="67" spans="1:61" s="33" customFormat="1" ht="15.5" x14ac:dyDescent="0.35">
      <c r="A67" s="561"/>
      <c r="B67" s="562"/>
      <c r="C67" s="562"/>
      <c r="D67" s="562"/>
      <c r="E67" s="562"/>
      <c r="F67" s="562"/>
      <c r="G67" s="562"/>
      <c r="H67" s="562"/>
      <c r="I67" s="562"/>
      <c r="J67" s="562"/>
      <c r="K67" s="562"/>
      <c r="L67" s="562"/>
      <c r="M67" s="562"/>
      <c r="N67" s="562"/>
      <c r="O67" s="562"/>
      <c r="P67" s="562"/>
      <c r="Q67" s="562"/>
      <c r="R67" s="562"/>
      <c r="S67" s="563"/>
      <c r="T67" s="555"/>
      <c r="U67" s="556"/>
      <c r="V67" s="556"/>
      <c r="W67" s="556"/>
      <c r="X67" s="556"/>
      <c r="Y67" s="557"/>
      <c r="Z67" s="549"/>
      <c r="AA67" s="550"/>
      <c r="AB67" s="550"/>
      <c r="AC67" s="551"/>
      <c r="BI67" s="67"/>
    </row>
    <row r="68" spans="1:61" s="33" customFormat="1" ht="15.5" x14ac:dyDescent="0.35">
      <c r="A68" s="579" t="s">
        <v>121</v>
      </c>
      <c r="B68" s="580"/>
      <c r="C68" s="580"/>
      <c r="D68" s="580"/>
      <c r="E68" s="580"/>
      <c r="F68" s="580"/>
      <c r="G68" s="580"/>
      <c r="H68" s="580"/>
      <c r="I68" s="580"/>
      <c r="J68" s="580"/>
      <c r="K68" s="580"/>
      <c r="L68" s="580"/>
      <c r="M68" s="580"/>
      <c r="N68" s="580"/>
      <c r="O68" s="580"/>
      <c r="P68" s="580"/>
      <c r="Q68" s="580"/>
      <c r="R68" s="580"/>
      <c r="S68" s="581"/>
      <c r="T68" s="534">
        <f>500*T66</f>
        <v>500</v>
      </c>
      <c r="U68" s="535"/>
      <c r="V68" s="535"/>
      <c r="W68" s="535"/>
      <c r="X68" s="535"/>
      <c r="Y68" s="536"/>
      <c r="Z68" s="540" t="s">
        <v>53</v>
      </c>
      <c r="AA68" s="541"/>
      <c r="AB68" s="541"/>
      <c r="AC68" s="542"/>
      <c r="BI68" s="67"/>
    </row>
    <row r="69" spans="1:61" s="33" customFormat="1" ht="16" thickBot="1" x14ac:dyDescent="0.4">
      <c r="A69" s="582"/>
      <c r="B69" s="583"/>
      <c r="C69" s="583"/>
      <c r="D69" s="583"/>
      <c r="E69" s="583"/>
      <c r="F69" s="583"/>
      <c r="G69" s="583"/>
      <c r="H69" s="583"/>
      <c r="I69" s="583"/>
      <c r="J69" s="583"/>
      <c r="K69" s="583"/>
      <c r="L69" s="583"/>
      <c r="M69" s="583"/>
      <c r="N69" s="583"/>
      <c r="O69" s="583"/>
      <c r="P69" s="583"/>
      <c r="Q69" s="583"/>
      <c r="R69" s="583"/>
      <c r="S69" s="584"/>
      <c r="T69" s="537"/>
      <c r="U69" s="538"/>
      <c r="V69" s="538"/>
      <c r="W69" s="538"/>
      <c r="X69" s="538"/>
      <c r="Y69" s="539"/>
      <c r="Z69" s="543"/>
      <c r="AA69" s="544"/>
      <c r="AB69" s="544"/>
      <c r="AC69" s="545"/>
      <c r="BI69" s="67"/>
    </row>
    <row r="70" spans="1:61" s="33" customFormat="1" ht="15.5" x14ac:dyDescent="0.35">
      <c r="T70" s="84"/>
      <c r="BI70" s="67"/>
    </row>
    <row r="71" spans="1:61" s="33" customFormat="1" ht="15.5" x14ac:dyDescent="0.35">
      <c r="BI71" s="67"/>
    </row>
    <row r="72" spans="1:61" s="33" customFormat="1" ht="15.75" customHeight="1" x14ac:dyDescent="0.35">
      <c r="BI72" s="67"/>
    </row>
    <row r="73" spans="1:61" s="33" customFormat="1" ht="15.5" x14ac:dyDescent="0.35">
      <c r="BI73" s="67"/>
    </row>
    <row r="74" spans="1:61" s="33" customFormat="1" ht="15.5" x14ac:dyDescent="0.35">
      <c r="BI74" s="67"/>
    </row>
    <row r="75" spans="1:61" s="33" customFormat="1" ht="15.5" x14ac:dyDescent="0.35">
      <c r="BI75" s="67"/>
    </row>
    <row r="76" spans="1:61" s="33" customFormat="1" ht="15.5" x14ac:dyDescent="0.35">
      <c r="BI76" s="67"/>
    </row>
    <row r="77" spans="1:61" s="33" customFormat="1" ht="15.5" x14ac:dyDescent="0.35">
      <c r="BI77" s="67"/>
    </row>
    <row r="78" spans="1:61" s="33" customFormat="1" ht="15.5" x14ac:dyDescent="0.35">
      <c r="BI78" s="67"/>
    </row>
    <row r="79" spans="1:61" s="33" customFormat="1" ht="15.5" x14ac:dyDescent="0.35">
      <c r="BI79" s="67"/>
    </row>
    <row r="80" spans="1:61" s="33" customFormat="1" ht="15.5" x14ac:dyDescent="0.35">
      <c r="BI80" s="67"/>
    </row>
    <row r="81" spans="1:61" s="33" customFormat="1" ht="15.5" x14ac:dyDescent="0.35">
      <c r="BI81" s="67"/>
    </row>
    <row r="82" spans="1:61" s="33" customFormat="1" ht="15.5" x14ac:dyDescent="0.3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BI82" s="67"/>
    </row>
    <row r="83" spans="1:61" s="33" customFormat="1" ht="15.75" customHeight="1" x14ac:dyDescent="0.3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BI83" s="67"/>
    </row>
    <row r="84" spans="1:61" s="33" customFormat="1" ht="15.75" customHeight="1" x14ac:dyDescent="0.35">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BI84" s="67"/>
    </row>
    <row r="85" spans="1:61" s="33" customFormat="1" ht="15.75" customHeight="1" x14ac:dyDescent="0.35">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BI85" s="67"/>
    </row>
    <row r="86" spans="1:61" s="33" customFormat="1" ht="15.75" customHeight="1" x14ac:dyDescent="0.35">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BI86" s="67"/>
    </row>
    <row r="87" spans="1:61" s="33" customFormat="1" ht="15.75" customHeight="1" x14ac:dyDescent="0.35">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BI87" s="67"/>
    </row>
    <row r="88" spans="1:61" s="33" customFormat="1" ht="15.75" customHeight="1" x14ac:dyDescent="0.35">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BI88" s="67"/>
    </row>
    <row r="89" spans="1:61" s="33" customFormat="1" ht="15.75" customHeight="1" x14ac:dyDescent="0.3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BI89" s="67"/>
    </row>
    <row r="90" spans="1:61" s="33" customFormat="1" ht="15.75" customHeight="1" x14ac:dyDescent="0.35">
      <c r="BI90" s="67"/>
    </row>
    <row r="91" spans="1:61" s="33" customFormat="1" ht="15.75" customHeight="1" x14ac:dyDescent="0.35">
      <c r="BI91" s="67"/>
    </row>
    <row r="92" spans="1:61" s="33" customFormat="1" ht="15.75" customHeight="1" x14ac:dyDescent="0.35">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105"/>
    </row>
    <row r="93" spans="1:61" s="33" customFormat="1" ht="15.75" customHeight="1" x14ac:dyDescent="0.35">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c r="BI93" s="105"/>
    </row>
    <row r="94" spans="1:61" s="33" customFormat="1" ht="15.75" customHeight="1" x14ac:dyDescent="0.35">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c r="BI94" s="105"/>
    </row>
    <row r="95" spans="1:61" s="82" customFormat="1" ht="15.75" customHeight="1" x14ac:dyDescent="0.3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BI95" s="105"/>
    </row>
    <row r="96" spans="1:61" s="82" customFormat="1" ht="15.75" customHeight="1" x14ac:dyDescent="0.35">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BI96" s="105"/>
    </row>
    <row r="97" spans="1:61" s="82" customFormat="1" ht="15.75" customHeight="1" x14ac:dyDescent="0.35">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BI97" s="105"/>
    </row>
    <row r="98" spans="1:61" s="82" customFormat="1" ht="15.75" customHeight="1" x14ac:dyDescent="0.35">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67"/>
    </row>
    <row r="99" spans="1:61" s="82" customFormat="1" ht="15.75" customHeight="1" x14ac:dyDescent="0.35">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67"/>
    </row>
    <row r="100" spans="1:61" s="82" customFormat="1" ht="15.75" customHeight="1" x14ac:dyDescent="0.35">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67"/>
    </row>
    <row r="101" spans="1:61" s="33" customFormat="1" ht="15.75" customHeight="1" x14ac:dyDescent="0.35">
      <c r="BI101" s="67"/>
    </row>
    <row r="102" spans="1:61" s="33" customFormat="1" ht="15.75" customHeight="1" x14ac:dyDescent="0.35">
      <c r="BI102" s="67"/>
    </row>
    <row r="103" spans="1:61" s="33" customFormat="1" ht="15.75" customHeight="1" x14ac:dyDescent="0.35">
      <c r="BI103" s="67"/>
    </row>
    <row r="104" spans="1:61" s="33" customFormat="1" ht="15.75" customHeight="1" x14ac:dyDescent="0.35">
      <c r="BI104" s="67"/>
    </row>
    <row r="105" spans="1:61" s="33" customFormat="1" ht="15.75" customHeight="1" x14ac:dyDescent="0.35">
      <c r="BI105" s="67"/>
    </row>
    <row r="106" spans="1:61" s="33" customFormat="1" ht="15.75" customHeight="1" x14ac:dyDescent="0.35">
      <c r="BI106" s="67"/>
    </row>
    <row r="107" spans="1:61" s="33" customFormat="1" ht="15.75" customHeight="1" x14ac:dyDescent="0.35">
      <c r="BI107" s="67"/>
    </row>
    <row r="108" spans="1:61" s="33" customFormat="1" ht="15.75" customHeight="1" x14ac:dyDescent="0.35">
      <c r="BI108" s="67"/>
    </row>
    <row r="109" spans="1:61" s="33" customFormat="1" ht="15.75" customHeight="1" x14ac:dyDescent="0.35">
      <c r="BI109" s="67"/>
    </row>
    <row r="110" spans="1:61" s="33" customFormat="1" ht="15.75" customHeight="1" x14ac:dyDescent="0.35">
      <c r="BI110" s="67"/>
    </row>
    <row r="111" spans="1:61" s="33" customFormat="1" ht="15.75" customHeight="1" x14ac:dyDescent="0.35">
      <c r="BI111" s="67"/>
    </row>
    <row r="112" spans="1:61" s="33" customFormat="1" ht="15.75" customHeight="1" x14ac:dyDescent="0.35">
      <c r="BI112" s="67"/>
    </row>
    <row r="113" spans="61:61" s="33" customFormat="1" ht="15.75" customHeight="1" x14ac:dyDescent="0.35">
      <c r="BI113" s="67"/>
    </row>
    <row r="114" spans="61:61" s="33" customFormat="1" ht="15.75" customHeight="1" x14ac:dyDescent="0.35">
      <c r="BI114" s="67"/>
    </row>
    <row r="115" spans="61:61" s="33" customFormat="1" ht="15.75" customHeight="1" x14ac:dyDescent="0.35">
      <c r="BI115" s="67"/>
    </row>
    <row r="116" spans="61:61" s="33" customFormat="1" ht="15.75" customHeight="1" x14ac:dyDescent="0.35">
      <c r="BI116" s="67"/>
    </row>
    <row r="117" spans="61:61" s="33" customFormat="1" ht="15.75" customHeight="1" x14ac:dyDescent="0.35">
      <c r="BI117" s="67"/>
    </row>
    <row r="118" spans="61:61" s="33" customFormat="1" ht="15.75" customHeight="1" x14ac:dyDescent="0.35">
      <c r="BI118" s="67"/>
    </row>
    <row r="119" spans="61:61" s="33" customFormat="1" ht="15.75" customHeight="1" x14ac:dyDescent="0.35">
      <c r="BI119" s="67"/>
    </row>
    <row r="120" spans="61:61" s="33" customFormat="1" ht="15.75" customHeight="1" x14ac:dyDescent="0.35">
      <c r="BI120" s="67"/>
    </row>
    <row r="121" spans="61:61" s="33" customFormat="1" ht="15.75" customHeight="1" x14ac:dyDescent="0.35">
      <c r="BI121" s="67"/>
    </row>
    <row r="122" spans="61:61" s="33" customFormat="1" ht="15.75" customHeight="1" x14ac:dyDescent="0.35">
      <c r="BI122" s="67"/>
    </row>
    <row r="123" spans="61:61" s="33" customFormat="1" ht="15.75" customHeight="1" x14ac:dyDescent="0.35">
      <c r="BI123" s="67"/>
    </row>
    <row r="124" spans="61:61" s="33" customFormat="1" ht="15.75" customHeight="1" x14ac:dyDescent="0.35">
      <c r="BI124" s="67"/>
    </row>
    <row r="125" spans="61:61" s="33" customFormat="1" ht="15.75" customHeight="1" x14ac:dyDescent="0.35">
      <c r="BI125" s="67"/>
    </row>
    <row r="126" spans="61:61" s="33" customFormat="1" ht="15.75" customHeight="1" x14ac:dyDescent="0.35">
      <c r="BI126" s="67"/>
    </row>
    <row r="127" spans="61:61" s="33" customFormat="1" ht="15.75" customHeight="1" x14ac:dyDescent="0.35">
      <c r="BI127" s="67"/>
    </row>
    <row r="128" spans="61:61" s="33" customFormat="1" ht="15.75" customHeight="1" x14ac:dyDescent="0.35">
      <c r="BI128" s="67"/>
    </row>
    <row r="129" spans="61:61" s="33" customFormat="1" ht="15.75" customHeight="1" x14ac:dyDescent="0.35">
      <c r="BI129" s="67"/>
    </row>
    <row r="130" spans="61:61" s="33" customFormat="1" ht="15.75" customHeight="1" x14ac:dyDescent="0.35">
      <c r="BI130" s="67"/>
    </row>
    <row r="131" spans="61:61" s="33" customFormat="1" ht="15.75" customHeight="1" x14ac:dyDescent="0.35">
      <c r="BI131" s="67"/>
    </row>
    <row r="132" spans="61:61" s="33" customFormat="1" ht="15.75" customHeight="1" x14ac:dyDescent="0.35">
      <c r="BI132" s="67"/>
    </row>
    <row r="133" spans="61:61" s="33" customFormat="1" ht="15.75" customHeight="1" x14ac:dyDescent="0.35">
      <c r="BI133" s="67"/>
    </row>
    <row r="134" spans="61:61" s="33" customFormat="1" ht="15.75" customHeight="1" x14ac:dyDescent="0.35">
      <c r="BI134" s="67"/>
    </row>
    <row r="135" spans="61:61" s="33" customFormat="1" ht="15.75" customHeight="1" x14ac:dyDescent="0.35">
      <c r="BI135" s="67"/>
    </row>
    <row r="136" spans="61:61" s="33" customFormat="1" ht="15.75" customHeight="1" x14ac:dyDescent="0.35">
      <c r="BI136" s="67"/>
    </row>
    <row r="137" spans="61:61" s="33" customFormat="1" ht="15.75" customHeight="1" x14ac:dyDescent="0.35">
      <c r="BI137" s="67"/>
    </row>
    <row r="138" spans="61:61" s="33" customFormat="1" ht="15.75" customHeight="1" x14ac:dyDescent="0.35">
      <c r="BI138" s="67"/>
    </row>
    <row r="139" spans="61:61" s="33" customFormat="1" ht="15.75" customHeight="1" x14ac:dyDescent="0.35">
      <c r="BI139" s="67"/>
    </row>
    <row r="140" spans="61:61" s="33" customFormat="1" ht="15.75" customHeight="1" x14ac:dyDescent="0.35">
      <c r="BI140" s="67"/>
    </row>
    <row r="141" spans="61:61" s="33" customFormat="1" ht="15.75" customHeight="1" x14ac:dyDescent="0.35">
      <c r="BI141" s="67"/>
    </row>
    <row r="142" spans="61:61" s="33" customFormat="1" ht="15.75" customHeight="1" x14ac:dyDescent="0.35">
      <c r="BI142" s="67"/>
    </row>
    <row r="143" spans="61:61" s="33" customFormat="1" ht="15.75" customHeight="1" x14ac:dyDescent="0.35">
      <c r="BI143" s="67"/>
    </row>
    <row r="144" spans="61:61" s="33" customFormat="1" ht="15.75" customHeight="1" x14ac:dyDescent="0.35">
      <c r="BI144" s="67"/>
    </row>
    <row r="145" spans="61:61" s="33" customFormat="1" ht="15.75" customHeight="1" x14ac:dyDescent="0.35">
      <c r="BI145" s="67"/>
    </row>
    <row r="146" spans="61:61" s="33" customFormat="1" ht="15.75" customHeight="1" x14ac:dyDescent="0.35">
      <c r="BI146" s="67"/>
    </row>
    <row r="147" spans="61:61" s="33" customFormat="1" ht="15.75" customHeight="1" x14ac:dyDescent="0.35">
      <c r="BI147" s="67"/>
    </row>
    <row r="148" spans="61:61" s="33" customFormat="1" ht="15.75" customHeight="1" x14ac:dyDescent="0.35">
      <c r="BI148" s="67"/>
    </row>
    <row r="149" spans="61:61" s="33" customFormat="1" ht="15.75" customHeight="1" x14ac:dyDescent="0.35">
      <c r="BI149" s="67"/>
    </row>
    <row r="150" spans="61:61" s="33" customFormat="1" ht="15.75" customHeight="1" x14ac:dyDescent="0.35">
      <c r="BI150" s="67"/>
    </row>
    <row r="151" spans="61:61" s="33" customFormat="1" ht="15.75" customHeight="1" x14ac:dyDescent="0.35">
      <c r="BI151" s="67"/>
    </row>
    <row r="152" spans="61:61" s="33" customFormat="1" ht="15.75" customHeight="1" x14ac:dyDescent="0.35">
      <c r="BI152" s="67"/>
    </row>
    <row r="153" spans="61:61" s="33" customFormat="1" ht="15.75" customHeight="1" x14ac:dyDescent="0.35">
      <c r="BI153" s="67"/>
    </row>
    <row r="154" spans="61:61" s="33" customFormat="1" ht="15.75" customHeight="1" x14ac:dyDescent="0.35">
      <c r="BI154" s="67"/>
    </row>
    <row r="155" spans="61:61" s="33" customFormat="1" ht="15.75" customHeight="1" x14ac:dyDescent="0.35">
      <c r="BI155" s="67"/>
    </row>
    <row r="156" spans="61:61" s="33" customFormat="1" ht="15.75" customHeight="1" x14ac:dyDescent="0.35">
      <c r="BI156" s="67"/>
    </row>
    <row r="157" spans="61:61" s="33" customFormat="1" ht="15.75" customHeight="1" x14ac:dyDescent="0.35">
      <c r="BI157" s="67"/>
    </row>
    <row r="158" spans="61:61" s="33" customFormat="1" ht="15.75" customHeight="1" x14ac:dyDescent="0.35">
      <c r="BI158" s="67"/>
    </row>
    <row r="159" spans="61:61" s="33" customFormat="1" ht="15.75" customHeight="1" x14ac:dyDescent="0.35">
      <c r="BI159" s="67"/>
    </row>
    <row r="160" spans="61:61" s="33" customFormat="1" ht="15.75" customHeight="1" x14ac:dyDescent="0.35">
      <c r="BI160" s="67"/>
    </row>
    <row r="161" spans="61:61" s="33" customFormat="1" ht="15.75" customHeight="1" x14ac:dyDescent="0.35">
      <c r="BI161" s="67"/>
    </row>
    <row r="162" spans="61:61" s="33" customFormat="1" ht="15.75" customHeight="1" x14ac:dyDescent="0.35">
      <c r="BI162" s="67"/>
    </row>
    <row r="163" spans="61:61" s="33" customFormat="1" ht="15.75" customHeight="1" x14ac:dyDescent="0.35">
      <c r="BI163" s="67"/>
    </row>
    <row r="164" spans="61:61" s="33" customFormat="1" ht="15.75" customHeight="1" x14ac:dyDescent="0.35">
      <c r="BI164" s="67"/>
    </row>
    <row r="165" spans="61:61" s="33" customFormat="1" ht="15.75" customHeight="1" x14ac:dyDescent="0.35">
      <c r="BI165" s="67"/>
    </row>
    <row r="166" spans="61:61" s="33" customFormat="1" ht="15.75" customHeight="1" x14ac:dyDescent="0.35">
      <c r="BI166" s="67"/>
    </row>
    <row r="167" spans="61:61" s="33" customFormat="1" ht="15.75" customHeight="1" x14ac:dyDescent="0.35">
      <c r="BI167" s="67"/>
    </row>
    <row r="168" spans="61:61" s="33" customFormat="1" ht="15.75" customHeight="1" x14ac:dyDescent="0.35">
      <c r="BI168" s="67"/>
    </row>
    <row r="169" spans="61:61" s="33" customFormat="1" ht="15.75" customHeight="1" x14ac:dyDescent="0.35">
      <c r="BI169" s="67"/>
    </row>
    <row r="170" spans="61:61" s="33" customFormat="1" ht="15.75" customHeight="1" x14ac:dyDescent="0.35">
      <c r="BI170" s="67"/>
    </row>
    <row r="171" spans="61:61" s="33" customFormat="1" ht="15.75" customHeight="1" x14ac:dyDescent="0.35">
      <c r="BI171" s="67"/>
    </row>
    <row r="172" spans="61:61" s="33" customFormat="1" ht="15.75" customHeight="1" x14ac:dyDescent="0.35">
      <c r="BI172" s="67"/>
    </row>
    <row r="173" spans="61:61" s="33" customFormat="1" ht="15.75" customHeight="1" x14ac:dyDescent="0.35">
      <c r="BI173" s="67"/>
    </row>
    <row r="174" spans="61:61" s="33" customFormat="1" ht="15.75" customHeight="1" x14ac:dyDescent="0.35">
      <c r="BI174" s="67"/>
    </row>
    <row r="175" spans="61:61" s="33" customFormat="1" ht="15.75" customHeight="1" x14ac:dyDescent="0.35">
      <c r="BI175" s="67"/>
    </row>
    <row r="176" spans="61:61" s="33" customFormat="1" ht="15.75" customHeight="1" x14ac:dyDescent="0.35">
      <c r="BI176" s="67"/>
    </row>
    <row r="177" spans="61:61" s="33" customFormat="1" ht="15.75" customHeight="1" x14ac:dyDescent="0.35">
      <c r="BI177" s="67"/>
    </row>
    <row r="178" spans="61:61" s="33" customFormat="1" ht="15.75" customHeight="1" x14ac:dyDescent="0.35">
      <c r="BI178" s="67"/>
    </row>
    <row r="179" spans="61:61" s="33" customFormat="1" ht="15.75" customHeight="1" x14ac:dyDescent="0.35">
      <c r="BI179" s="67"/>
    </row>
    <row r="180" spans="61:61" s="33" customFormat="1" ht="15.75" customHeight="1" x14ac:dyDescent="0.35">
      <c r="BI180" s="67"/>
    </row>
    <row r="181" spans="61:61" s="33" customFormat="1" ht="15.75" customHeight="1" x14ac:dyDescent="0.35">
      <c r="BI181" s="67"/>
    </row>
    <row r="182" spans="61:61" s="33" customFormat="1" ht="15.75" customHeight="1" x14ac:dyDescent="0.35">
      <c r="BI182" s="67"/>
    </row>
    <row r="183" spans="61:61" s="33" customFormat="1" ht="15.75" customHeight="1" x14ac:dyDescent="0.35">
      <c r="BI183" s="67"/>
    </row>
    <row r="184" spans="61:61" s="33" customFormat="1" ht="15.75" customHeight="1" x14ac:dyDescent="0.35">
      <c r="BI184" s="67"/>
    </row>
    <row r="185" spans="61:61" s="33" customFormat="1" ht="15.75" customHeight="1" x14ac:dyDescent="0.35">
      <c r="BI185" s="67"/>
    </row>
    <row r="186" spans="61:61" s="33" customFormat="1" ht="15.75" customHeight="1" x14ac:dyDescent="0.35">
      <c r="BI186" s="67"/>
    </row>
    <row r="187" spans="61:61" s="33" customFormat="1" ht="15.75" customHeight="1" x14ac:dyDescent="0.35">
      <c r="BI187" s="67"/>
    </row>
    <row r="188" spans="61:61" s="33" customFormat="1" ht="15.75" customHeight="1" x14ac:dyDescent="0.35">
      <c r="BI188" s="67"/>
    </row>
    <row r="189" spans="61:61" s="33" customFormat="1" ht="15.75" customHeight="1" x14ac:dyDescent="0.35">
      <c r="BI189" s="67"/>
    </row>
    <row r="190" spans="61:61" s="33" customFormat="1" ht="15.75" customHeight="1" x14ac:dyDescent="0.35">
      <c r="BI190" s="67"/>
    </row>
    <row r="191" spans="61:61" s="33" customFormat="1" ht="15.75" customHeight="1" x14ac:dyDescent="0.35">
      <c r="BI191" s="67"/>
    </row>
    <row r="192" spans="61:61" s="33" customFormat="1" ht="15.75" customHeight="1" x14ac:dyDescent="0.35">
      <c r="BI192" s="67"/>
    </row>
    <row r="193" spans="61:61" s="33" customFormat="1" ht="15.75" customHeight="1" x14ac:dyDescent="0.35">
      <c r="BI193" s="67"/>
    </row>
    <row r="194" spans="61:61" s="33" customFormat="1" ht="15.75" customHeight="1" x14ac:dyDescent="0.35">
      <c r="BI194" s="67"/>
    </row>
    <row r="195" spans="61:61" s="33" customFormat="1" ht="15.75" customHeight="1" x14ac:dyDescent="0.35">
      <c r="BI195" s="67"/>
    </row>
    <row r="196" spans="61:61" s="33" customFormat="1" ht="15.75" customHeight="1" x14ac:dyDescent="0.35">
      <c r="BI196" s="67"/>
    </row>
    <row r="197" spans="61:61" s="33" customFormat="1" ht="15.75" customHeight="1" x14ac:dyDescent="0.35">
      <c r="BI197" s="67"/>
    </row>
    <row r="198" spans="61:61" s="33" customFormat="1" ht="15.75" customHeight="1" x14ac:dyDescent="0.35">
      <c r="BI198" s="67"/>
    </row>
    <row r="199" spans="61:61" s="33" customFormat="1" ht="15.75" customHeight="1" x14ac:dyDescent="0.35">
      <c r="BI199" s="67"/>
    </row>
    <row r="200" spans="61:61" s="33" customFormat="1" ht="15.75" customHeight="1" x14ac:dyDescent="0.35">
      <c r="BI200" s="67"/>
    </row>
    <row r="201" spans="61:61" s="33" customFormat="1" ht="15.75" customHeight="1" x14ac:dyDescent="0.35">
      <c r="BI201" s="67"/>
    </row>
    <row r="202" spans="61:61" s="33" customFormat="1" ht="15.75" customHeight="1" x14ac:dyDescent="0.35">
      <c r="BI202" s="67"/>
    </row>
    <row r="203" spans="61:61" s="33" customFormat="1" ht="15.75" customHeight="1" x14ac:dyDescent="0.35">
      <c r="BI203" s="67"/>
    </row>
    <row r="204" spans="61:61" s="33" customFormat="1" ht="15.75" customHeight="1" x14ac:dyDescent="0.35">
      <c r="BI204" s="67"/>
    </row>
    <row r="205" spans="61:61" s="33" customFormat="1" ht="15.75" customHeight="1" x14ac:dyDescent="0.35">
      <c r="BI205" s="67"/>
    </row>
    <row r="206" spans="61:61" s="33" customFormat="1" ht="15.75" customHeight="1" x14ac:dyDescent="0.35">
      <c r="BI206" s="67"/>
    </row>
    <row r="207" spans="61:61" s="33" customFormat="1" ht="15.75" customHeight="1" x14ac:dyDescent="0.35">
      <c r="BI207" s="67"/>
    </row>
    <row r="208" spans="61:61" s="33" customFormat="1" ht="15.75" customHeight="1" x14ac:dyDescent="0.35">
      <c r="BI208" s="67"/>
    </row>
    <row r="209" spans="61:61" s="33" customFormat="1" ht="15.75" customHeight="1" x14ac:dyDescent="0.35">
      <c r="BI209" s="67"/>
    </row>
    <row r="210" spans="61:61" s="33" customFormat="1" ht="15.75" customHeight="1" x14ac:dyDescent="0.35">
      <c r="BI210" s="67"/>
    </row>
    <row r="211" spans="61:61" s="33" customFormat="1" ht="15.75" customHeight="1" x14ac:dyDescent="0.35">
      <c r="BI211" s="67"/>
    </row>
    <row r="212" spans="61:61" s="33" customFormat="1" ht="15.75" customHeight="1" x14ac:dyDescent="0.35">
      <c r="BI212" s="67"/>
    </row>
    <row r="213" spans="61:61" s="33" customFormat="1" ht="15.75" customHeight="1" x14ac:dyDescent="0.35">
      <c r="BI213" s="67"/>
    </row>
    <row r="214" spans="61:61" s="33" customFormat="1" ht="15.75" customHeight="1" x14ac:dyDescent="0.35">
      <c r="BI214" s="67"/>
    </row>
    <row r="215" spans="61:61" s="33" customFormat="1" ht="15.75" customHeight="1" x14ac:dyDescent="0.35">
      <c r="BI215" s="67"/>
    </row>
    <row r="216" spans="61:61" s="33" customFormat="1" ht="15.75" customHeight="1" x14ac:dyDescent="0.35">
      <c r="BI216" s="67"/>
    </row>
    <row r="217" spans="61:61" s="33" customFormat="1" ht="15.75" customHeight="1" x14ac:dyDescent="0.35">
      <c r="BI217" s="67"/>
    </row>
    <row r="218" spans="61:61" s="33" customFormat="1" ht="15.75" customHeight="1" x14ac:dyDescent="0.35">
      <c r="BI218" s="67"/>
    </row>
    <row r="219" spans="61:61" s="33" customFormat="1" ht="15.75" customHeight="1" x14ac:dyDescent="0.35">
      <c r="BI219" s="67"/>
    </row>
    <row r="220" spans="61:61" s="33" customFormat="1" ht="15.75" customHeight="1" x14ac:dyDescent="0.35">
      <c r="BI220" s="67"/>
    </row>
    <row r="221" spans="61:61" s="33" customFormat="1" ht="15.75" customHeight="1" x14ac:dyDescent="0.35">
      <c r="BI221" s="67"/>
    </row>
    <row r="222" spans="61:61" s="33" customFormat="1" ht="15.75" customHeight="1" x14ac:dyDescent="0.35">
      <c r="BI222" s="67"/>
    </row>
    <row r="223" spans="61:61" s="33" customFormat="1" ht="15.75" customHeight="1" x14ac:dyDescent="0.35">
      <c r="BI223" s="67"/>
    </row>
    <row r="224" spans="61:61" s="33" customFormat="1" ht="15.75" customHeight="1" x14ac:dyDescent="0.35">
      <c r="BI224" s="67"/>
    </row>
    <row r="225" spans="61:61" s="33" customFormat="1" ht="15.75" customHeight="1" x14ac:dyDescent="0.35">
      <c r="BI225" s="67"/>
    </row>
    <row r="226" spans="61:61" s="33" customFormat="1" ht="15.75" customHeight="1" x14ac:dyDescent="0.35">
      <c r="BI226" s="67"/>
    </row>
    <row r="227" spans="61:61" s="33" customFormat="1" ht="15.75" customHeight="1" x14ac:dyDescent="0.35">
      <c r="BI227" s="67"/>
    </row>
    <row r="228" spans="61:61" s="33" customFormat="1" ht="15.75" customHeight="1" x14ac:dyDescent="0.35">
      <c r="BI228" s="67"/>
    </row>
    <row r="229" spans="61:61" s="33" customFormat="1" ht="15.75" customHeight="1" x14ac:dyDescent="0.35">
      <c r="BI229" s="67"/>
    </row>
    <row r="230" spans="61:61" s="33" customFormat="1" ht="15.75" customHeight="1" x14ac:dyDescent="0.35">
      <c r="BI230" s="67"/>
    </row>
    <row r="231" spans="61:61" s="33" customFormat="1" ht="15.75" customHeight="1" x14ac:dyDescent="0.35">
      <c r="BI231" s="67"/>
    </row>
    <row r="232" spans="61:61" s="33" customFormat="1" ht="15.75" customHeight="1" x14ac:dyDescent="0.35">
      <c r="BI232" s="67"/>
    </row>
    <row r="233" spans="61:61" s="33" customFormat="1" ht="15.75" customHeight="1" x14ac:dyDescent="0.35">
      <c r="BI233" s="67"/>
    </row>
    <row r="234" spans="61:61" s="33" customFormat="1" ht="15.75" customHeight="1" x14ac:dyDescent="0.35">
      <c r="BI234" s="67"/>
    </row>
    <row r="235" spans="61:61" s="33" customFormat="1" ht="15.75" customHeight="1" x14ac:dyDescent="0.35">
      <c r="BI235" s="67"/>
    </row>
    <row r="236" spans="61:61" s="33" customFormat="1" ht="15.75" customHeight="1" x14ac:dyDescent="0.35">
      <c r="BI236" s="67"/>
    </row>
    <row r="237" spans="61:61" s="33" customFormat="1" ht="15.75" customHeight="1" x14ac:dyDescent="0.35">
      <c r="BI237" s="67"/>
    </row>
    <row r="238" spans="61:61" s="33" customFormat="1" ht="15.75" customHeight="1" x14ac:dyDescent="0.35">
      <c r="BI238" s="67"/>
    </row>
    <row r="239" spans="61:61" s="33" customFormat="1" ht="15.75" customHeight="1" x14ac:dyDescent="0.35">
      <c r="BI239" s="67"/>
    </row>
    <row r="240" spans="61:61" s="33" customFormat="1" ht="15.75" customHeight="1" x14ac:dyDescent="0.35">
      <c r="BI240" s="67"/>
    </row>
    <row r="241" spans="61:61" s="33" customFormat="1" ht="15.75" customHeight="1" x14ac:dyDescent="0.35">
      <c r="BI241" s="67"/>
    </row>
    <row r="242" spans="61:61" s="33" customFormat="1" ht="15.75" customHeight="1" x14ac:dyDescent="0.35">
      <c r="BI242" s="67"/>
    </row>
    <row r="243" spans="61:61" s="33" customFormat="1" ht="15.75" customHeight="1" x14ac:dyDescent="0.35">
      <c r="BI243" s="67"/>
    </row>
    <row r="244" spans="61:61" s="33" customFormat="1" ht="15.75" customHeight="1" x14ac:dyDescent="0.35">
      <c r="BI244" s="67"/>
    </row>
    <row r="245" spans="61:61" s="33" customFormat="1" ht="15.75" customHeight="1" x14ac:dyDescent="0.35">
      <c r="BI245" s="67"/>
    </row>
    <row r="246" spans="61:61" s="33" customFormat="1" ht="15.75" customHeight="1" x14ac:dyDescent="0.35">
      <c r="BI246" s="67"/>
    </row>
    <row r="247" spans="61:61" s="33" customFormat="1" ht="15.75" customHeight="1" x14ac:dyDescent="0.35">
      <c r="BI247" s="67"/>
    </row>
    <row r="248" spans="61:61" s="33" customFormat="1" ht="15.75" customHeight="1" x14ac:dyDescent="0.35">
      <c r="BI248" s="67"/>
    </row>
    <row r="249" spans="61:61" s="33" customFormat="1" ht="15.75" customHeight="1" x14ac:dyDescent="0.35">
      <c r="BI249" s="67"/>
    </row>
    <row r="250" spans="61:61" s="33" customFormat="1" ht="15.75" customHeight="1" x14ac:dyDescent="0.35">
      <c r="BI250" s="67"/>
    </row>
    <row r="251" spans="61:61" s="33" customFormat="1" ht="15.75" customHeight="1" x14ac:dyDescent="0.35">
      <c r="BI251" s="67"/>
    </row>
    <row r="252" spans="61:61" s="33" customFormat="1" ht="15.75" customHeight="1" x14ac:dyDescent="0.35">
      <c r="BI252" s="67"/>
    </row>
    <row r="253" spans="61:61" s="33" customFormat="1" ht="15.75" customHeight="1" x14ac:dyDescent="0.35">
      <c r="BI253" s="67"/>
    </row>
    <row r="254" spans="61:61" s="33" customFormat="1" ht="15.75" customHeight="1" x14ac:dyDescent="0.35">
      <c r="BI254" s="67"/>
    </row>
    <row r="255" spans="61:61" s="33" customFormat="1" ht="15.75" customHeight="1" x14ac:dyDescent="0.35">
      <c r="BI255" s="67"/>
    </row>
    <row r="256" spans="61:61" s="33" customFormat="1" ht="15.75" customHeight="1" x14ac:dyDescent="0.35">
      <c r="BI256" s="67"/>
    </row>
    <row r="257" spans="61:61" s="33" customFormat="1" ht="15.75" customHeight="1" x14ac:dyDescent="0.35">
      <c r="BI257" s="67"/>
    </row>
    <row r="258" spans="61:61" s="33" customFormat="1" ht="15.75" customHeight="1" x14ac:dyDescent="0.35">
      <c r="BI258" s="67"/>
    </row>
    <row r="259" spans="61:61" s="33" customFormat="1" ht="15.75" customHeight="1" x14ac:dyDescent="0.35">
      <c r="BI259" s="67"/>
    </row>
    <row r="260" spans="61:61" s="33" customFormat="1" ht="15.75" customHeight="1" x14ac:dyDescent="0.35">
      <c r="BI260" s="67"/>
    </row>
    <row r="261" spans="61:61" s="33" customFormat="1" ht="15.75" customHeight="1" x14ac:dyDescent="0.35">
      <c r="BI261" s="67"/>
    </row>
    <row r="262" spans="61:61" s="33" customFormat="1" ht="15.75" customHeight="1" x14ac:dyDescent="0.35">
      <c r="BI262" s="67"/>
    </row>
    <row r="263" spans="61:61" s="33" customFormat="1" ht="15.75" customHeight="1" x14ac:dyDescent="0.35">
      <c r="BI263" s="67"/>
    </row>
    <row r="264" spans="61:61" s="33" customFormat="1" ht="15.75" customHeight="1" x14ac:dyDescent="0.35">
      <c r="BI264" s="67"/>
    </row>
    <row r="265" spans="61:61" s="33" customFormat="1" ht="15.75" customHeight="1" x14ac:dyDescent="0.35">
      <c r="BI265" s="67"/>
    </row>
    <row r="266" spans="61:61" s="33" customFormat="1" ht="15.75" customHeight="1" x14ac:dyDescent="0.35">
      <c r="BI266" s="67"/>
    </row>
    <row r="267" spans="61:61" s="33" customFormat="1" ht="15.75" customHeight="1" x14ac:dyDescent="0.35">
      <c r="BI267" s="67"/>
    </row>
    <row r="268" spans="61:61" s="33" customFormat="1" ht="15.75" customHeight="1" x14ac:dyDescent="0.35">
      <c r="BI268" s="67"/>
    </row>
    <row r="269" spans="61:61" s="33" customFormat="1" ht="15.75" customHeight="1" x14ac:dyDescent="0.35">
      <c r="BI269" s="67"/>
    </row>
    <row r="270" spans="61:61" s="33" customFormat="1" ht="15.75" customHeight="1" x14ac:dyDescent="0.35">
      <c r="BI270" s="67"/>
    </row>
    <row r="271" spans="61:61" s="33" customFormat="1" ht="15.75" customHeight="1" x14ac:dyDescent="0.35">
      <c r="BI271" s="67"/>
    </row>
    <row r="272" spans="61:61" s="33" customFormat="1" ht="15.75" customHeight="1" x14ac:dyDescent="0.35">
      <c r="BI272" s="67"/>
    </row>
    <row r="273" spans="61:61" s="33" customFormat="1" ht="15.75" customHeight="1" x14ac:dyDescent="0.35">
      <c r="BI273" s="67"/>
    </row>
    <row r="274" spans="61:61" s="33" customFormat="1" ht="15.75" customHeight="1" x14ac:dyDescent="0.35">
      <c r="BI274" s="67"/>
    </row>
    <row r="275" spans="61:61" s="33" customFormat="1" ht="15.75" customHeight="1" x14ac:dyDescent="0.35">
      <c r="BI275" s="67"/>
    </row>
    <row r="276" spans="61:61" s="33" customFormat="1" ht="15.75" customHeight="1" x14ac:dyDescent="0.35">
      <c r="BI276" s="67"/>
    </row>
    <row r="277" spans="61:61" s="33" customFormat="1" ht="15.75" customHeight="1" x14ac:dyDescent="0.35">
      <c r="BI277" s="67"/>
    </row>
    <row r="278" spans="61:61" s="33" customFormat="1" ht="15.75" customHeight="1" x14ac:dyDescent="0.35">
      <c r="BI278" s="67"/>
    </row>
    <row r="279" spans="61:61" s="33" customFormat="1" ht="15.75" customHeight="1" x14ac:dyDescent="0.35">
      <c r="BI279" s="67"/>
    </row>
    <row r="280" spans="61:61" s="33" customFormat="1" ht="15.75" customHeight="1" x14ac:dyDescent="0.35">
      <c r="BI280" s="67"/>
    </row>
    <row r="281" spans="61:61" s="33" customFormat="1" ht="15.75" customHeight="1" x14ac:dyDescent="0.35">
      <c r="BI281" s="67"/>
    </row>
    <row r="282" spans="61:61" s="33" customFormat="1" ht="15.75" customHeight="1" x14ac:dyDescent="0.35">
      <c r="BI282" s="67"/>
    </row>
    <row r="283" spans="61:61" s="33" customFormat="1" ht="15.75" customHeight="1" x14ac:dyDescent="0.35">
      <c r="BI283" s="67"/>
    </row>
    <row r="284" spans="61:61" s="33" customFormat="1" ht="15.75" customHeight="1" x14ac:dyDescent="0.35">
      <c r="BI284" s="67"/>
    </row>
    <row r="285" spans="61:61" s="33" customFormat="1" ht="15.75" customHeight="1" x14ac:dyDescent="0.35">
      <c r="BI285" s="67"/>
    </row>
    <row r="286" spans="61:61" s="33" customFormat="1" ht="15.75" customHeight="1" x14ac:dyDescent="0.35">
      <c r="BI286" s="67"/>
    </row>
    <row r="287" spans="61:61" s="33" customFormat="1" ht="15.75" customHeight="1" x14ac:dyDescent="0.35">
      <c r="BI287" s="67"/>
    </row>
    <row r="288" spans="61:61" s="33" customFormat="1" ht="15.75" customHeight="1" x14ac:dyDescent="0.35">
      <c r="BI288" s="67"/>
    </row>
    <row r="289" spans="61:61" s="33" customFormat="1" ht="15.75" customHeight="1" x14ac:dyDescent="0.35">
      <c r="BI289" s="67"/>
    </row>
    <row r="290" spans="61:61" s="33" customFormat="1" ht="15.75" customHeight="1" x14ac:dyDescent="0.35">
      <c r="BI290" s="67"/>
    </row>
    <row r="291" spans="61:61" s="33" customFormat="1" ht="15.75" customHeight="1" x14ac:dyDescent="0.35">
      <c r="BI291" s="67"/>
    </row>
    <row r="292" spans="61:61" s="33" customFormat="1" ht="15.75" customHeight="1" x14ac:dyDescent="0.35">
      <c r="BI292" s="67"/>
    </row>
    <row r="293" spans="61:61" s="33" customFormat="1" ht="15.75" customHeight="1" x14ac:dyDescent="0.35">
      <c r="BI293" s="67"/>
    </row>
    <row r="294" spans="61:61" s="33" customFormat="1" ht="15.75" customHeight="1" x14ac:dyDescent="0.35">
      <c r="BI294" s="67"/>
    </row>
    <row r="295" spans="61:61" s="33" customFormat="1" ht="15.75" customHeight="1" x14ac:dyDescent="0.35">
      <c r="BI295" s="67"/>
    </row>
    <row r="296" spans="61:61" s="33" customFormat="1" ht="15.75" customHeight="1" x14ac:dyDescent="0.35">
      <c r="BI296" s="67"/>
    </row>
    <row r="297" spans="61:61" s="33" customFormat="1" ht="15.75" customHeight="1" x14ac:dyDescent="0.35">
      <c r="BI297" s="67"/>
    </row>
    <row r="298" spans="61:61" s="33" customFormat="1" ht="15.75" customHeight="1" x14ac:dyDescent="0.35">
      <c r="BI298" s="67"/>
    </row>
    <row r="299" spans="61:61" s="33" customFormat="1" ht="15.75" customHeight="1" x14ac:dyDescent="0.35">
      <c r="BI299" s="67"/>
    </row>
    <row r="300" spans="61:61" s="33" customFormat="1" ht="15.75" customHeight="1" x14ac:dyDescent="0.35">
      <c r="BI300" s="67"/>
    </row>
    <row r="301" spans="61:61" s="33" customFormat="1" ht="15.75" customHeight="1" x14ac:dyDescent="0.35">
      <c r="BI301" s="67"/>
    </row>
    <row r="302" spans="61:61" s="33" customFormat="1" ht="15.75" customHeight="1" x14ac:dyDescent="0.35">
      <c r="BI302" s="67"/>
    </row>
    <row r="303" spans="61:61" s="33" customFormat="1" ht="15.75" customHeight="1" x14ac:dyDescent="0.35">
      <c r="BI303" s="67"/>
    </row>
    <row r="304" spans="61:61" s="33" customFormat="1" ht="15.75" customHeight="1" x14ac:dyDescent="0.35">
      <c r="BI304" s="67"/>
    </row>
    <row r="305" spans="61:61" s="33" customFormat="1" ht="15.75" customHeight="1" x14ac:dyDescent="0.35">
      <c r="BI305" s="67"/>
    </row>
    <row r="306" spans="61:61" s="33" customFormat="1" ht="15.75" customHeight="1" x14ac:dyDescent="0.35">
      <c r="BI306" s="67"/>
    </row>
    <row r="307" spans="61:61" s="33" customFormat="1" ht="15.75" customHeight="1" x14ac:dyDescent="0.35">
      <c r="BI307" s="67"/>
    </row>
    <row r="308" spans="61:61" s="33" customFormat="1" ht="15.75" customHeight="1" x14ac:dyDescent="0.35">
      <c r="BI308" s="67"/>
    </row>
    <row r="309" spans="61:61" s="33" customFormat="1" ht="15.75" customHeight="1" x14ac:dyDescent="0.35">
      <c r="BI309" s="67"/>
    </row>
    <row r="310" spans="61:61" s="33" customFormat="1" ht="15.75" customHeight="1" x14ac:dyDescent="0.35">
      <c r="BI310" s="67"/>
    </row>
    <row r="311" spans="61:61" s="33" customFormat="1" ht="15.75" customHeight="1" x14ac:dyDescent="0.35">
      <c r="BI311" s="67"/>
    </row>
    <row r="312" spans="61:61" s="33" customFormat="1" ht="15.75" customHeight="1" x14ac:dyDescent="0.35">
      <c r="BI312" s="67"/>
    </row>
    <row r="313" spans="61:61" s="33" customFormat="1" ht="15.75" customHeight="1" x14ac:dyDescent="0.35">
      <c r="BI313" s="67"/>
    </row>
    <row r="314" spans="61:61" s="33" customFormat="1" ht="15.75" customHeight="1" x14ac:dyDescent="0.35">
      <c r="BI314" s="67"/>
    </row>
    <row r="315" spans="61:61" s="33" customFormat="1" ht="15.75" customHeight="1" x14ac:dyDescent="0.35">
      <c r="BI315" s="67"/>
    </row>
    <row r="316" spans="61:61" s="33" customFormat="1" ht="15.75" customHeight="1" x14ac:dyDescent="0.35">
      <c r="BI316" s="67"/>
    </row>
    <row r="317" spans="61:61" s="33" customFormat="1" ht="15.75" customHeight="1" x14ac:dyDescent="0.35">
      <c r="BI317" s="67"/>
    </row>
    <row r="318" spans="61:61" s="33" customFormat="1" ht="15.75" customHeight="1" x14ac:dyDescent="0.35">
      <c r="BI318" s="67"/>
    </row>
    <row r="319" spans="61:61" s="33" customFormat="1" ht="15.75" customHeight="1" x14ac:dyDescent="0.35">
      <c r="BI319" s="67"/>
    </row>
    <row r="320" spans="61:61" s="33" customFormat="1" ht="15.75" customHeight="1" x14ac:dyDescent="0.35">
      <c r="BI320" s="67"/>
    </row>
    <row r="321" spans="61:61" s="33" customFormat="1" ht="15.75" customHeight="1" x14ac:dyDescent="0.35">
      <c r="BI321" s="67"/>
    </row>
    <row r="322" spans="61:61" s="33" customFormat="1" ht="15.75" customHeight="1" x14ac:dyDescent="0.35">
      <c r="BI322" s="67"/>
    </row>
    <row r="323" spans="61:61" s="33" customFormat="1" ht="15.75" customHeight="1" x14ac:dyDescent="0.35">
      <c r="BI323" s="67"/>
    </row>
    <row r="324" spans="61:61" s="33" customFormat="1" ht="15.75" customHeight="1" x14ac:dyDescent="0.35">
      <c r="BI324" s="67"/>
    </row>
    <row r="325" spans="61:61" s="33" customFormat="1" ht="15.75" customHeight="1" x14ac:dyDescent="0.35">
      <c r="BI325" s="67"/>
    </row>
    <row r="326" spans="61:61" s="33" customFormat="1" ht="15.75" customHeight="1" x14ac:dyDescent="0.35">
      <c r="BI326" s="67"/>
    </row>
    <row r="327" spans="61:61" s="33" customFormat="1" ht="15.75" customHeight="1" x14ac:dyDescent="0.35">
      <c r="BI327" s="67"/>
    </row>
    <row r="328" spans="61:61" s="33" customFormat="1" ht="15.75" customHeight="1" x14ac:dyDescent="0.35">
      <c r="BI328" s="67"/>
    </row>
    <row r="329" spans="61:61" s="33" customFormat="1" ht="15.75" customHeight="1" x14ac:dyDescent="0.35">
      <c r="BI329" s="67"/>
    </row>
    <row r="330" spans="61:61" s="33" customFormat="1" ht="15.75" customHeight="1" x14ac:dyDescent="0.35">
      <c r="BI330" s="67"/>
    </row>
    <row r="331" spans="61:61" s="33" customFormat="1" ht="15.75" customHeight="1" x14ac:dyDescent="0.35">
      <c r="BI331" s="67"/>
    </row>
    <row r="332" spans="61:61" s="33" customFormat="1" ht="15.75" customHeight="1" x14ac:dyDescent="0.35">
      <c r="BI332" s="67"/>
    </row>
    <row r="333" spans="61:61" s="33" customFormat="1" ht="15.75" customHeight="1" x14ac:dyDescent="0.35">
      <c r="BI333" s="67"/>
    </row>
    <row r="334" spans="61:61" s="33" customFormat="1" ht="15.75" customHeight="1" x14ac:dyDescent="0.35">
      <c r="BI334" s="67"/>
    </row>
    <row r="335" spans="61:61" s="33" customFormat="1" ht="15.75" customHeight="1" x14ac:dyDescent="0.35">
      <c r="BI335" s="67"/>
    </row>
    <row r="336" spans="61:61" s="33" customFormat="1" ht="15.75" customHeight="1" x14ac:dyDescent="0.35">
      <c r="BI336" s="67"/>
    </row>
    <row r="337" spans="61:61" s="33" customFormat="1" ht="15.75" customHeight="1" x14ac:dyDescent="0.35">
      <c r="BI337" s="67"/>
    </row>
    <row r="338" spans="61:61" s="33" customFormat="1" ht="15.75" customHeight="1" x14ac:dyDescent="0.35">
      <c r="BI338" s="67"/>
    </row>
    <row r="339" spans="61:61" s="33" customFormat="1" ht="15.75" customHeight="1" x14ac:dyDescent="0.35">
      <c r="BI339" s="67"/>
    </row>
    <row r="340" spans="61:61" s="33" customFormat="1" ht="15.75" customHeight="1" x14ac:dyDescent="0.35">
      <c r="BI340" s="67"/>
    </row>
    <row r="341" spans="61:61" s="33" customFormat="1" ht="15.75" customHeight="1" x14ac:dyDescent="0.35">
      <c r="BI341" s="67"/>
    </row>
    <row r="342" spans="61:61" s="33" customFormat="1" ht="15.75" customHeight="1" x14ac:dyDescent="0.35">
      <c r="BI342" s="67"/>
    </row>
    <row r="343" spans="61:61" s="33" customFormat="1" ht="15.75" customHeight="1" x14ac:dyDescent="0.35">
      <c r="BI343" s="67"/>
    </row>
    <row r="344" spans="61:61" s="33" customFormat="1" ht="15.75" customHeight="1" x14ac:dyDescent="0.35">
      <c r="BI344" s="67"/>
    </row>
    <row r="345" spans="61:61" s="33" customFormat="1" ht="15.75" customHeight="1" x14ac:dyDescent="0.35">
      <c r="BI345" s="67"/>
    </row>
    <row r="346" spans="61:61" s="33" customFormat="1" ht="15.75" customHeight="1" x14ac:dyDescent="0.35">
      <c r="BI346" s="67"/>
    </row>
    <row r="347" spans="61:61" s="33" customFormat="1" ht="15.75" customHeight="1" x14ac:dyDescent="0.35">
      <c r="BI347" s="67"/>
    </row>
    <row r="348" spans="61:61" s="33" customFormat="1" ht="15.75" customHeight="1" x14ac:dyDescent="0.35">
      <c r="BI348" s="67"/>
    </row>
    <row r="349" spans="61:61" s="33" customFormat="1" ht="15.75" customHeight="1" x14ac:dyDescent="0.35">
      <c r="BI349" s="67"/>
    </row>
    <row r="350" spans="61:61" s="33" customFormat="1" ht="15.75" customHeight="1" x14ac:dyDescent="0.35">
      <c r="BI350" s="67"/>
    </row>
    <row r="351" spans="61:61" s="33" customFormat="1" ht="15.75" customHeight="1" x14ac:dyDescent="0.35">
      <c r="BI351" s="67"/>
    </row>
    <row r="352" spans="61:61" s="33" customFormat="1" ht="15.75" customHeight="1" x14ac:dyDescent="0.35">
      <c r="BI352" s="67"/>
    </row>
    <row r="353" spans="61:61" s="33" customFormat="1" ht="15.75" customHeight="1" x14ac:dyDescent="0.35">
      <c r="BI353" s="67"/>
    </row>
    <row r="354" spans="61:61" s="33" customFormat="1" ht="15.75" customHeight="1" x14ac:dyDescent="0.35">
      <c r="BI354" s="67"/>
    </row>
    <row r="355" spans="61:61" s="33" customFormat="1" ht="15.75" customHeight="1" x14ac:dyDescent="0.35">
      <c r="BI355" s="67"/>
    </row>
    <row r="356" spans="61:61" s="33" customFormat="1" ht="15.75" customHeight="1" x14ac:dyDescent="0.35">
      <c r="BI356" s="67"/>
    </row>
    <row r="357" spans="61:61" s="33" customFormat="1" ht="15.75" customHeight="1" x14ac:dyDescent="0.35">
      <c r="BI357" s="67"/>
    </row>
    <row r="358" spans="61:61" s="33" customFormat="1" ht="15.75" customHeight="1" x14ac:dyDescent="0.35">
      <c r="BI358" s="67"/>
    </row>
    <row r="359" spans="61:61" s="33" customFormat="1" ht="15.75" customHeight="1" x14ac:dyDescent="0.35">
      <c r="BI359" s="67"/>
    </row>
    <row r="360" spans="61:61" s="33" customFormat="1" ht="15.75" customHeight="1" x14ac:dyDescent="0.35">
      <c r="BI360" s="67"/>
    </row>
    <row r="361" spans="61:61" s="33" customFormat="1" ht="15.75" customHeight="1" x14ac:dyDescent="0.35">
      <c r="BI361" s="67"/>
    </row>
    <row r="362" spans="61:61" s="33" customFormat="1" ht="15.75" customHeight="1" x14ac:dyDescent="0.35">
      <c r="BI362" s="67"/>
    </row>
    <row r="363" spans="61:61" s="33" customFormat="1" ht="15.75" customHeight="1" x14ac:dyDescent="0.35">
      <c r="BI363" s="67"/>
    </row>
    <row r="364" spans="61:61" s="33" customFormat="1" ht="15.75" customHeight="1" x14ac:dyDescent="0.35">
      <c r="BI364" s="67"/>
    </row>
    <row r="365" spans="61:61" s="33" customFormat="1" ht="15.75" customHeight="1" x14ac:dyDescent="0.35">
      <c r="BI365" s="67"/>
    </row>
    <row r="366" spans="61:61" s="33" customFormat="1" ht="15.75" customHeight="1" x14ac:dyDescent="0.35">
      <c r="BI366" s="67"/>
    </row>
    <row r="367" spans="61:61" s="33" customFormat="1" ht="15.75" customHeight="1" x14ac:dyDescent="0.35">
      <c r="BI367" s="67"/>
    </row>
    <row r="368" spans="61:61" s="33" customFormat="1" ht="15.75" customHeight="1" x14ac:dyDescent="0.35">
      <c r="BI368" s="67"/>
    </row>
    <row r="369" spans="61:61" s="33" customFormat="1" ht="15.75" customHeight="1" x14ac:dyDescent="0.35">
      <c r="BI369" s="67"/>
    </row>
    <row r="370" spans="61:61" s="33" customFormat="1" ht="15.75" customHeight="1" x14ac:dyDescent="0.35">
      <c r="BI370" s="67"/>
    </row>
    <row r="371" spans="61:61" s="33" customFormat="1" ht="15.75" customHeight="1" x14ac:dyDescent="0.35">
      <c r="BI371" s="67"/>
    </row>
    <row r="372" spans="61:61" s="33" customFormat="1" ht="15.75" customHeight="1" x14ac:dyDescent="0.35">
      <c r="BI372" s="67"/>
    </row>
    <row r="373" spans="61:61" s="33" customFormat="1" ht="15.75" customHeight="1" x14ac:dyDescent="0.35">
      <c r="BI373" s="67"/>
    </row>
    <row r="374" spans="61:61" s="33" customFormat="1" ht="15.75" customHeight="1" x14ac:dyDescent="0.35">
      <c r="BI374" s="67"/>
    </row>
    <row r="375" spans="61:61" s="33" customFormat="1" ht="15.75" customHeight="1" x14ac:dyDescent="0.35">
      <c r="BI375" s="67"/>
    </row>
    <row r="376" spans="61:61" s="33" customFormat="1" ht="15.75" customHeight="1" x14ac:dyDescent="0.35">
      <c r="BI376" s="67"/>
    </row>
    <row r="377" spans="61:61" s="33" customFormat="1" ht="15.75" customHeight="1" x14ac:dyDescent="0.35">
      <c r="BI377" s="67"/>
    </row>
    <row r="378" spans="61:61" s="33" customFormat="1" ht="15.75" customHeight="1" x14ac:dyDescent="0.35">
      <c r="BI378" s="67"/>
    </row>
    <row r="379" spans="61:61" s="33" customFormat="1" ht="15.75" customHeight="1" x14ac:dyDescent="0.35">
      <c r="BI379" s="67"/>
    </row>
    <row r="380" spans="61:61" s="33" customFormat="1" ht="15.75" customHeight="1" x14ac:dyDescent="0.35">
      <c r="BI380" s="67"/>
    </row>
    <row r="381" spans="61:61" s="33" customFormat="1" ht="15.75" customHeight="1" x14ac:dyDescent="0.35">
      <c r="BI381" s="67"/>
    </row>
    <row r="382" spans="61:61" s="33" customFormat="1" ht="15.75" customHeight="1" x14ac:dyDescent="0.35">
      <c r="BI382" s="67"/>
    </row>
    <row r="383" spans="61:61" s="33" customFormat="1" ht="15.75" customHeight="1" x14ac:dyDescent="0.35">
      <c r="BI383" s="67"/>
    </row>
    <row r="384" spans="61:61" s="33" customFormat="1" ht="15.75" customHeight="1" x14ac:dyDescent="0.35">
      <c r="BI384" s="67"/>
    </row>
    <row r="385" spans="61:61" s="33" customFormat="1" ht="15.75" customHeight="1" x14ac:dyDescent="0.35">
      <c r="BI385" s="67"/>
    </row>
    <row r="386" spans="61:61" s="33" customFormat="1" ht="15.75" customHeight="1" x14ac:dyDescent="0.35">
      <c r="BI386" s="67"/>
    </row>
    <row r="387" spans="61:61" s="33" customFormat="1" ht="15.75" customHeight="1" x14ac:dyDescent="0.35">
      <c r="BI387" s="67"/>
    </row>
    <row r="388" spans="61:61" s="33" customFormat="1" ht="15.75" customHeight="1" x14ac:dyDescent="0.35">
      <c r="BI388" s="67"/>
    </row>
    <row r="389" spans="61:61" s="33" customFormat="1" ht="15.75" customHeight="1" x14ac:dyDescent="0.35">
      <c r="BI389" s="67"/>
    </row>
    <row r="390" spans="61:61" s="33" customFormat="1" ht="15.75" customHeight="1" x14ac:dyDescent="0.35">
      <c r="BI390" s="67"/>
    </row>
    <row r="391" spans="61:61" s="33" customFormat="1" ht="15.75" customHeight="1" x14ac:dyDescent="0.35">
      <c r="BI391" s="67"/>
    </row>
    <row r="392" spans="61:61" s="33" customFormat="1" ht="15.75" customHeight="1" x14ac:dyDescent="0.35">
      <c r="BI392" s="67"/>
    </row>
    <row r="393" spans="61:61" s="33" customFormat="1" ht="15.75" customHeight="1" x14ac:dyDescent="0.35">
      <c r="BI393" s="67"/>
    </row>
    <row r="394" spans="61:61" s="33" customFormat="1" ht="15.75" customHeight="1" x14ac:dyDescent="0.35">
      <c r="BI394" s="67"/>
    </row>
    <row r="395" spans="61:61" s="33" customFormat="1" ht="15.75" customHeight="1" x14ac:dyDescent="0.35">
      <c r="BI395" s="67"/>
    </row>
    <row r="396" spans="61:61" s="33" customFormat="1" ht="15.75" customHeight="1" x14ac:dyDescent="0.35">
      <c r="BI396" s="67"/>
    </row>
    <row r="397" spans="61:61" s="33" customFormat="1" ht="15.75" customHeight="1" x14ac:dyDescent="0.35">
      <c r="BI397" s="67"/>
    </row>
    <row r="398" spans="61:61" s="33" customFormat="1" ht="15.75" customHeight="1" x14ac:dyDescent="0.35">
      <c r="BI398" s="67"/>
    </row>
    <row r="399" spans="61:61" s="33" customFormat="1" ht="15.75" customHeight="1" x14ac:dyDescent="0.35">
      <c r="BI399" s="67"/>
    </row>
    <row r="400" spans="61:61" s="33" customFormat="1" ht="15.75" customHeight="1" x14ac:dyDescent="0.35">
      <c r="BI400" s="67"/>
    </row>
    <row r="401" spans="1:61" s="33" customFormat="1" ht="15.75" customHeight="1" x14ac:dyDescent="0.35">
      <c r="BI401" s="67"/>
    </row>
    <row r="402" spans="1:61" s="33" customFormat="1" ht="15.75" customHeight="1" x14ac:dyDescent="0.35">
      <c r="BI402" s="67"/>
    </row>
    <row r="403" spans="1:61" s="33" customFormat="1" ht="15.75" customHeight="1" x14ac:dyDescent="0.35">
      <c r="BI403" s="67"/>
    </row>
    <row r="404" spans="1:61" s="33" customFormat="1" ht="15.75" customHeight="1" x14ac:dyDescent="0.35">
      <c r="BI404" s="67"/>
    </row>
    <row r="405" spans="1:61" s="33" customFormat="1" ht="15.75" customHeight="1" x14ac:dyDescent="0.35">
      <c r="BI405" s="67"/>
    </row>
    <row r="406" spans="1:61" s="33" customFormat="1" ht="15.75" customHeight="1" x14ac:dyDescent="0.35">
      <c r="BI406" s="67"/>
    </row>
    <row r="407" spans="1:61" s="33" customFormat="1" ht="15.75" customHeight="1" x14ac:dyDescent="0.35">
      <c r="A407" s="79"/>
      <c r="B407" s="79"/>
      <c r="C407" s="79"/>
      <c r="D407" s="79"/>
      <c r="E407" s="79"/>
      <c r="F407" s="79"/>
      <c r="G407" s="79"/>
      <c r="H407" s="79"/>
      <c r="I407" s="79"/>
      <c r="J407" s="79"/>
      <c r="K407" s="79"/>
      <c r="L407" s="79"/>
      <c r="M407" s="79"/>
      <c r="N407" s="79"/>
      <c r="O407" s="79"/>
      <c r="P407" s="79"/>
      <c r="Q407" s="79"/>
      <c r="R407" s="79"/>
      <c r="S407" s="79"/>
      <c r="T407" s="79"/>
      <c r="U407" s="79"/>
      <c r="V407" s="79"/>
      <c r="W407" s="79"/>
      <c r="X407" s="79"/>
      <c r="Y407" s="79"/>
      <c r="Z407" s="79"/>
      <c r="AA407" s="79"/>
      <c r="AB407" s="79"/>
      <c r="AC407" s="79"/>
      <c r="BI407" s="67"/>
    </row>
    <row r="408" spans="1:61" s="33" customFormat="1" ht="15.75" customHeight="1" x14ac:dyDescent="0.35">
      <c r="A408" s="79"/>
      <c r="B408" s="79"/>
      <c r="C408" s="79"/>
      <c r="D408" s="79"/>
      <c r="E408" s="79"/>
      <c r="F408" s="79"/>
      <c r="G408" s="79"/>
      <c r="H408" s="79"/>
      <c r="I408" s="79"/>
      <c r="J408" s="79"/>
      <c r="K408" s="79"/>
      <c r="L408" s="79"/>
      <c r="M408" s="79"/>
      <c r="N408" s="79"/>
      <c r="O408" s="79"/>
      <c r="P408" s="79"/>
      <c r="Q408" s="79"/>
      <c r="R408" s="79"/>
      <c r="S408" s="79"/>
      <c r="T408" s="79"/>
      <c r="U408" s="79"/>
      <c r="V408" s="79"/>
      <c r="W408" s="79"/>
      <c r="X408" s="79"/>
      <c r="Y408" s="79"/>
      <c r="Z408" s="79"/>
      <c r="AA408" s="79"/>
      <c r="AB408" s="79"/>
      <c r="AC408" s="79"/>
      <c r="BI408" s="67"/>
    </row>
    <row r="409" spans="1:61" s="33" customFormat="1" ht="15.75" customHeight="1" x14ac:dyDescent="0.35">
      <c r="A409" s="79"/>
      <c r="B409" s="79"/>
      <c r="C409" s="79"/>
      <c r="D409" s="79"/>
      <c r="E409" s="79"/>
      <c r="F409" s="79"/>
      <c r="G409" s="79"/>
      <c r="H409" s="79"/>
      <c r="I409" s="79"/>
      <c r="J409" s="79"/>
      <c r="K409" s="79"/>
      <c r="L409" s="79"/>
      <c r="M409" s="79"/>
      <c r="N409" s="79"/>
      <c r="O409" s="79"/>
      <c r="P409" s="79"/>
      <c r="Q409" s="79"/>
      <c r="R409" s="79"/>
      <c r="S409" s="79"/>
      <c r="T409" s="79"/>
      <c r="U409" s="79"/>
      <c r="V409" s="79"/>
      <c r="W409" s="79"/>
      <c r="X409" s="79"/>
      <c r="Y409" s="79"/>
      <c r="Z409" s="79"/>
      <c r="AA409" s="79"/>
      <c r="AB409" s="79"/>
      <c r="AC409" s="79"/>
      <c r="BI409" s="67"/>
    </row>
    <row r="410" spans="1:61" s="33" customFormat="1" ht="15.75" customHeight="1" x14ac:dyDescent="0.35">
      <c r="A410" s="79"/>
      <c r="B410" s="79"/>
      <c r="C410" s="79"/>
      <c r="D410" s="79"/>
      <c r="E410" s="79"/>
      <c r="F410" s="79"/>
      <c r="G410" s="79"/>
      <c r="H410" s="79"/>
      <c r="I410" s="79"/>
      <c r="J410" s="79"/>
      <c r="K410" s="79"/>
      <c r="L410" s="79"/>
      <c r="M410" s="79"/>
      <c r="N410" s="79"/>
      <c r="O410" s="79"/>
      <c r="P410" s="79"/>
      <c r="Q410" s="79"/>
      <c r="R410" s="79"/>
      <c r="S410" s="79"/>
      <c r="T410" s="79"/>
      <c r="U410" s="79"/>
      <c r="V410" s="79"/>
      <c r="W410" s="79"/>
      <c r="X410" s="79"/>
      <c r="Y410" s="79"/>
      <c r="Z410" s="79"/>
      <c r="AA410" s="79"/>
      <c r="AB410" s="79"/>
      <c r="AC410" s="79"/>
      <c r="BI410" s="67"/>
    </row>
    <row r="411" spans="1:61" s="33" customFormat="1" ht="15.75" customHeight="1" x14ac:dyDescent="0.35">
      <c r="A411" s="79"/>
      <c r="B411" s="79"/>
      <c r="C411" s="79"/>
      <c r="D411" s="79"/>
      <c r="E411" s="79"/>
      <c r="F411" s="79"/>
      <c r="G411" s="79"/>
      <c r="H411" s="79"/>
      <c r="I411" s="79"/>
      <c r="J411" s="79"/>
      <c r="K411" s="79"/>
      <c r="L411" s="79"/>
      <c r="M411" s="79"/>
      <c r="N411" s="79"/>
      <c r="O411" s="79"/>
      <c r="P411" s="79"/>
      <c r="Q411" s="79"/>
      <c r="R411" s="79"/>
      <c r="S411" s="79"/>
      <c r="T411" s="79"/>
      <c r="U411" s="79"/>
      <c r="V411" s="79"/>
      <c r="W411" s="79"/>
      <c r="X411" s="79"/>
      <c r="Y411" s="79"/>
      <c r="Z411" s="79"/>
      <c r="AA411" s="79"/>
      <c r="AB411" s="79"/>
      <c r="AC411" s="79"/>
      <c r="BI411" s="67"/>
    </row>
    <row r="412" spans="1:61" s="33" customFormat="1" ht="15.75" customHeight="1" x14ac:dyDescent="0.35">
      <c r="A412" s="79"/>
      <c r="B412" s="79"/>
      <c r="C412" s="79"/>
      <c r="D412" s="79"/>
      <c r="E412" s="79"/>
      <c r="F412" s="79"/>
      <c r="G412" s="79"/>
      <c r="H412" s="79"/>
      <c r="I412" s="79"/>
      <c r="J412" s="79"/>
      <c r="K412" s="79"/>
      <c r="L412" s="79"/>
      <c r="M412" s="79"/>
      <c r="N412" s="79"/>
      <c r="O412" s="79"/>
      <c r="P412" s="79"/>
      <c r="Q412" s="79"/>
      <c r="R412" s="79"/>
      <c r="S412" s="79"/>
      <c r="T412" s="79"/>
      <c r="U412" s="79"/>
      <c r="V412" s="79"/>
      <c r="W412" s="79"/>
      <c r="X412" s="79"/>
      <c r="Y412" s="79"/>
      <c r="Z412" s="79"/>
      <c r="AA412" s="79"/>
      <c r="AB412" s="79"/>
      <c r="AC412" s="79"/>
      <c r="BI412" s="67"/>
    </row>
    <row r="413" spans="1:61" s="33" customFormat="1" ht="15.75" customHeight="1" x14ac:dyDescent="0.35">
      <c r="A413" s="79"/>
      <c r="B413" s="79"/>
      <c r="C413" s="79"/>
      <c r="D413" s="79"/>
      <c r="E413" s="79"/>
      <c r="F413" s="79"/>
      <c r="G413" s="79"/>
      <c r="H413" s="79"/>
      <c r="I413" s="79"/>
      <c r="J413" s="79"/>
      <c r="K413" s="79"/>
      <c r="L413" s="79"/>
      <c r="M413" s="79"/>
      <c r="N413" s="79"/>
      <c r="O413" s="79"/>
      <c r="P413" s="79"/>
      <c r="Q413" s="79"/>
      <c r="R413" s="79"/>
      <c r="S413" s="79"/>
      <c r="T413" s="79"/>
      <c r="U413" s="79"/>
      <c r="V413" s="79"/>
      <c r="W413" s="79"/>
      <c r="X413" s="79"/>
      <c r="Y413" s="79"/>
      <c r="Z413" s="79"/>
      <c r="AA413" s="79"/>
      <c r="AB413" s="79"/>
      <c r="AC413" s="79"/>
      <c r="BI413" s="67"/>
    </row>
    <row r="414" spans="1:61" s="33" customFormat="1" ht="15.75" customHeight="1" x14ac:dyDescent="0.35">
      <c r="A414" s="79"/>
      <c r="B414" s="79"/>
      <c r="C414" s="79"/>
      <c r="D414" s="79"/>
      <c r="E414" s="79"/>
      <c r="F414" s="79"/>
      <c r="G414" s="79"/>
      <c r="H414" s="79"/>
      <c r="I414" s="79"/>
      <c r="J414" s="79"/>
      <c r="K414" s="79"/>
      <c r="L414" s="79"/>
      <c r="M414" s="79"/>
      <c r="N414" s="79"/>
      <c r="O414" s="79"/>
      <c r="P414" s="79"/>
      <c r="Q414" s="79"/>
      <c r="R414" s="79"/>
      <c r="S414" s="79"/>
      <c r="T414" s="79"/>
      <c r="U414" s="79"/>
      <c r="V414" s="79"/>
      <c r="W414" s="79"/>
      <c r="X414" s="79"/>
      <c r="Y414" s="79"/>
      <c r="Z414" s="79"/>
      <c r="AA414" s="79"/>
      <c r="AB414" s="79"/>
      <c r="AC414" s="79"/>
      <c r="BI414" s="67"/>
    </row>
    <row r="415" spans="1:61" s="33" customFormat="1" ht="15.75" customHeight="1" x14ac:dyDescent="0.35">
      <c r="A415" s="79"/>
      <c r="B415" s="79"/>
      <c r="C415" s="79"/>
      <c r="D415" s="79"/>
      <c r="E415" s="79"/>
      <c r="F415" s="79"/>
      <c r="G415" s="79"/>
      <c r="H415" s="79"/>
      <c r="I415" s="79"/>
      <c r="J415" s="79"/>
      <c r="K415" s="79"/>
      <c r="L415" s="79"/>
      <c r="M415" s="79"/>
      <c r="N415" s="79"/>
      <c r="O415" s="79"/>
      <c r="P415" s="79"/>
      <c r="Q415" s="79"/>
      <c r="R415" s="79"/>
      <c r="S415" s="79"/>
      <c r="T415" s="79"/>
      <c r="U415" s="79"/>
      <c r="V415" s="79"/>
      <c r="W415" s="79"/>
      <c r="X415" s="79"/>
      <c r="Y415" s="79"/>
      <c r="Z415" s="79"/>
      <c r="AA415" s="79"/>
      <c r="AB415" s="79"/>
      <c r="AC415" s="79"/>
      <c r="BI415" s="67"/>
    </row>
    <row r="416" spans="1:61" s="33" customFormat="1" ht="15.75" customHeight="1" x14ac:dyDescent="0.35">
      <c r="A416" s="79"/>
      <c r="B416" s="79"/>
      <c r="C416" s="79"/>
      <c r="D416" s="79"/>
      <c r="E416" s="79"/>
      <c r="F416" s="79"/>
      <c r="G416" s="79"/>
      <c r="H416" s="79"/>
      <c r="I416" s="79"/>
      <c r="J416" s="79"/>
      <c r="K416" s="79"/>
      <c r="L416" s="79"/>
      <c r="M416" s="79"/>
      <c r="N416" s="79"/>
      <c r="O416" s="79"/>
      <c r="P416" s="79"/>
      <c r="Q416" s="79"/>
      <c r="R416" s="79"/>
      <c r="S416" s="79"/>
      <c r="T416" s="79"/>
      <c r="U416" s="79"/>
      <c r="V416" s="79"/>
      <c r="W416" s="79"/>
      <c r="X416" s="79"/>
      <c r="Y416" s="79"/>
      <c r="Z416" s="79"/>
      <c r="AA416" s="79"/>
      <c r="AB416" s="79"/>
      <c r="AC416" s="79"/>
      <c r="BI416" s="67"/>
    </row>
    <row r="417" spans="1:61" s="33" customFormat="1" ht="15.75" customHeight="1" x14ac:dyDescent="0.35">
      <c r="A417" s="79"/>
      <c r="B417" s="79"/>
      <c r="C417" s="79"/>
      <c r="D417" s="79"/>
      <c r="E417" s="79"/>
      <c r="F417" s="79"/>
      <c r="G417" s="79"/>
      <c r="H417" s="79"/>
      <c r="I417" s="79"/>
      <c r="J417" s="79"/>
      <c r="K417" s="79"/>
      <c r="L417" s="79"/>
      <c r="M417" s="79"/>
      <c r="N417" s="79"/>
      <c r="O417" s="79"/>
      <c r="P417" s="79"/>
      <c r="Q417" s="79"/>
      <c r="R417" s="79"/>
      <c r="S417" s="79"/>
      <c r="T417" s="79"/>
      <c r="U417" s="79"/>
      <c r="V417" s="79"/>
      <c r="W417" s="79"/>
      <c r="X417" s="79"/>
      <c r="Y417" s="79"/>
      <c r="Z417" s="79"/>
      <c r="AA417" s="79"/>
      <c r="AB417" s="79"/>
      <c r="AC417" s="79"/>
      <c r="AF417" s="79"/>
      <c r="AG417" s="79"/>
      <c r="AH417" s="79"/>
      <c r="AI417" s="79"/>
      <c r="AJ417" s="79"/>
      <c r="AK417" s="79"/>
      <c r="AL417" s="79"/>
      <c r="AM417" s="79"/>
      <c r="AN417" s="79"/>
      <c r="AO417" s="79"/>
      <c r="AP417" s="79"/>
      <c r="AQ417" s="79"/>
      <c r="AR417" s="79"/>
      <c r="AS417" s="79"/>
      <c r="AT417" s="79"/>
      <c r="AU417" s="79"/>
      <c r="AV417" s="79"/>
      <c r="AW417" s="79"/>
      <c r="AX417" s="79"/>
      <c r="AY417" s="79"/>
      <c r="AZ417" s="79"/>
      <c r="BA417" s="79"/>
      <c r="BB417" s="79"/>
      <c r="BC417" s="79"/>
      <c r="BD417" s="79"/>
      <c r="BE417" s="79"/>
      <c r="BF417" s="79"/>
      <c r="BG417" s="79"/>
      <c r="BH417" s="79"/>
      <c r="BI417" s="103"/>
    </row>
    <row r="418" spans="1:61" s="33" customFormat="1" ht="15.75" customHeight="1" x14ac:dyDescent="0.35">
      <c r="A418" s="79"/>
      <c r="B418" s="79"/>
      <c r="C418" s="79"/>
      <c r="D418" s="79"/>
      <c r="E418" s="79"/>
      <c r="F418" s="79"/>
      <c r="G418" s="79"/>
      <c r="H418" s="79"/>
      <c r="I418" s="79"/>
      <c r="J418" s="79"/>
      <c r="K418" s="79"/>
      <c r="L418" s="79"/>
      <c r="M418" s="79"/>
      <c r="N418" s="79"/>
      <c r="O418" s="79"/>
      <c r="P418" s="79"/>
      <c r="Q418" s="79"/>
      <c r="R418" s="79"/>
      <c r="S418" s="79"/>
      <c r="T418" s="79"/>
      <c r="U418" s="79"/>
      <c r="V418" s="79"/>
      <c r="W418" s="79"/>
      <c r="X418" s="79"/>
      <c r="Y418" s="79"/>
      <c r="Z418" s="79"/>
      <c r="AA418" s="79"/>
      <c r="AB418" s="79"/>
      <c r="AC418" s="79"/>
      <c r="AF418" s="79"/>
      <c r="AG418" s="79"/>
      <c r="AH418" s="79"/>
      <c r="AI418" s="79"/>
      <c r="AJ418" s="79"/>
      <c r="AK418" s="79"/>
      <c r="AL418" s="79"/>
      <c r="AM418" s="79"/>
      <c r="AN418" s="79"/>
      <c r="AO418" s="79"/>
      <c r="AP418" s="79"/>
      <c r="AQ418" s="79"/>
      <c r="AR418" s="79"/>
      <c r="AS418" s="79"/>
      <c r="AT418" s="79"/>
      <c r="AU418" s="79"/>
      <c r="AV418" s="79"/>
      <c r="AW418" s="79"/>
      <c r="AX418" s="79"/>
      <c r="AY418" s="79"/>
      <c r="AZ418" s="79"/>
      <c r="BA418" s="79"/>
      <c r="BB418" s="79"/>
      <c r="BC418" s="79"/>
      <c r="BD418" s="79"/>
      <c r="BE418" s="79"/>
      <c r="BF418" s="79"/>
      <c r="BG418" s="79"/>
      <c r="BH418" s="79"/>
      <c r="BI418" s="103"/>
    </row>
    <row r="419" spans="1:61" s="33" customFormat="1" ht="15.75" customHeight="1" x14ac:dyDescent="0.35">
      <c r="A419" s="79"/>
      <c r="B419" s="79"/>
      <c r="C419" s="79"/>
      <c r="D419" s="79"/>
      <c r="E419" s="79"/>
      <c r="F419" s="79"/>
      <c r="G419" s="79"/>
      <c r="H419" s="79"/>
      <c r="I419" s="79"/>
      <c r="J419" s="79"/>
      <c r="K419" s="79"/>
      <c r="L419" s="79"/>
      <c r="M419" s="79"/>
      <c r="N419" s="79"/>
      <c r="O419" s="79"/>
      <c r="P419" s="79"/>
      <c r="Q419" s="79"/>
      <c r="R419" s="79"/>
      <c r="S419" s="79"/>
      <c r="T419" s="79"/>
      <c r="U419" s="79"/>
      <c r="V419" s="79"/>
      <c r="W419" s="79"/>
      <c r="X419" s="79"/>
      <c r="Y419" s="79"/>
      <c r="Z419" s="79"/>
      <c r="AA419" s="79"/>
      <c r="AB419" s="79"/>
      <c r="AC419" s="79"/>
      <c r="AF419" s="79"/>
      <c r="AG419" s="79"/>
      <c r="AH419" s="79"/>
      <c r="AI419" s="79"/>
      <c r="AJ419" s="79"/>
      <c r="AK419" s="79"/>
      <c r="AL419" s="79"/>
      <c r="AM419" s="79"/>
      <c r="AN419" s="79"/>
      <c r="AO419" s="79"/>
      <c r="AP419" s="79"/>
      <c r="AQ419" s="79"/>
      <c r="AR419" s="79"/>
      <c r="AS419" s="79"/>
      <c r="AT419" s="79"/>
      <c r="AU419" s="79"/>
      <c r="AV419" s="79"/>
      <c r="AW419" s="79"/>
      <c r="AX419" s="79"/>
      <c r="AY419" s="79"/>
      <c r="AZ419" s="79"/>
      <c r="BA419" s="79"/>
      <c r="BB419" s="79"/>
      <c r="BC419" s="79"/>
      <c r="BD419" s="79"/>
      <c r="BE419" s="79"/>
      <c r="BF419" s="79"/>
      <c r="BG419" s="79"/>
      <c r="BH419" s="79"/>
      <c r="BI419" s="103"/>
    </row>
  </sheetData>
  <mergeCells count="71">
    <mergeCell ref="A68:S69"/>
    <mergeCell ref="T1:Y1"/>
    <mergeCell ref="A2:BH7"/>
    <mergeCell ref="A8:BH10"/>
    <mergeCell ref="A12:AC13"/>
    <mergeCell ref="AF12:BH18"/>
    <mergeCell ref="A15:AC18"/>
    <mergeCell ref="AF20:BB23"/>
    <mergeCell ref="BC20:BH23"/>
    <mergeCell ref="A24:S25"/>
    <mergeCell ref="T24:Y25"/>
    <mergeCell ref="Z24:AC25"/>
    <mergeCell ref="A28:S29"/>
    <mergeCell ref="T28:Y29"/>
    <mergeCell ref="Z28:AC29"/>
    <mergeCell ref="A26:S27"/>
    <mergeCell ref="AF37:BB38"/>
    <mergeCell ref="BC37:BH38"/>
    <mergeCell ref="T26:Y27"/>
    <mergeCell ref="Z26:AC27"/>
    <mergeCell ref="AF24:BB27"/>
    <mergeCell ref="BC24:BH27"/>
    <mergeCell ref="A31:AC34"/>
    <mergeCell ref="AF28:BB32"/>
    <mergeCell ref="BC28:BH32"/>
    <mergeCell ref="AF33:BB35"/>
    <mergeCell ref="BC33:BH35"/>
    <mergeCell ref="T41:Y42"/>
    <mergeCell ref="A36:AC39"/>
    <mergeCell ref="A40:S40"/>
    <mergeCell ref="T40:Y40"/>
    <mergeCell ref="Z40:AC40"/>
    <mergeCell ref="AF53:BH61"/>
    <mergeCell ref="Z41:AC42"/>
    <mergeCell ref="A43:S44"/>
    <mergeCell ref="T43:Y44"/>
    <mergeCell ref="Z43:AC44"/>
    <mergeCell ref="A45:S46"/>
    <mergeCell ref="T45:Y46"/>
    <mergeCell ref="Z45:AC46"/>
    <mergeCell ref="A48:AC51"/>
    <mergeCell ref="AF49:BH50"/>
    <mergeCell ref="AF51:AX52"/>
    <mergeCell ref="AY51:BD52"/>
    <mergeCell ref="BE51:BH52"/>
    <mergeCell ref="AF42:BH43"/>
    <mergeCell ref="AF44:BH47"/>
    <mergeCell ref="A41:S42"/>
    <mergeCell ref="Z66:AC67"/>
    <mergeCell ref="T54:Y55"/>
    <mergeCell ref="Z54:AC55"/>
    <mergeCell ref="A56:S57"/>
    <mergeCell ref="T56:Y57"/>
    <mergeCell ref="Z56:AC57"/>
    <mergeCell ref="A58:AC58"/>
    <mergeCell ref="A20:AC22"/>
    <mergeCell ref="A23:S23"/>
    <mergeCell ref="T23:Y23"/>
    <mergeCell ref="Z23:AC23"/>
    <mergeCell ref="T68:Y69"/>
    <mergeCell ref="Z68:AC69"/>
    <mergeCell ref="A54:S55"/>
    <mergeCell ref="Z52:AC53"/>
    <mergeCell ref="T52:Y53"/>
    <mergeCell ref="A52:S53"/>
    <mergeCell ref="A60:AC63"/>
    <mergeCell ref="A64:S65"/>
    <mergeCell ref="T64:Y65"/>
    <mergeCell ref="Z64:AC65"/>
    <mergeCell ref="A66:S67"/>
    <mergeCell ref="T66:Y67"/>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3339" r:id="rId3" name="Check Box 27">
              <controlPr defaultSize="0" autoFill="0" autoLine="0" autoPict="0" altText="">
                <anchor moveWithCells="1">
                  <from>
                    <xdr:col>53</xdr:col>
                    <xdr:colOff>203200</xdr:colOff>
                    <xdr:row>40</xdr:row>
                    <xdr:rowOff>0</xdr:rowOff>
                  </from>
                  <to>
                    <xdr:col>54</xdr:col>
                    <xdr:colOff>0</xdr:colOff>
                    <xdr:row>41</xdr:row>
                    <xdr:rowOff>19050</xdr:rowOff>
                  </to>
                </anchor>
              </controlPr>
            </control>
          </mc:Choice>
        </mc:AlternateContent>
        <mc:AlternateContent xmlns:mc="http://schemas.openxmlformats.org/markup-compatibility/2006">
          <mc:Choice Requires="x14">
            <control shapeId="13340" r:id="rId4" name="Check Box 28">
              <controlPr defaultSize="0" autoFill="0" autoLine="0" autoPict="0" altText="">
                <anchor moveWithCells="1">
                  <from>
                    <xdr:col>53</xdr:col>
                    <xdr:colOff>146050</xdr:colOff>
                    <xdr:row>40</xdr:row>
                    <xdr:rowOff>0</xdr:rowOff>
                  </from>
                  <to>
                    <xdr:col>54</xdr:col>
                    <xdr:colOff>0</xdr:colOff>
                    <xdr:row>41</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5D5AE-D85E-40E7-9E92-C943F474A099}">
  <sheetPr codeName="Ark4"/>
  <dimension ref="A1:BJ421"/>
  <sheetViews>
    <sheetView showGridLines="0" topLeftCell="A16" zoomScale="89" zoomScaleNormal="89" workbookViewId="0">
      <selection activeCell="A2" sqref="A2:BI7"/>
    </sheetView>
  </sheetViews>
  <sheetFormatPr defaultColWidth="3.1796875" defaultRowHeight="15.75" customHeight="1" x14ac:dyDescent="0.3"/>
  <cols>
    <col min="1" max="1" width="3.1796875" style="79" customWidth="1"/>
    <col min="2" max="31" width="3.1796875" style="79"/>
    <col min="32" max="32" width="3.1796875" style="79" customWidth="1"/>
    <col min="33" max="61" width="3.1796875" style="79"/>
    <col min="62" max="62" width="10.81640625" style="79" bestFit="1" customWidth="1"/>
    <col min="63" max="16384" width="3.1796875" style="79"/>
  </cols>
  <sheetData>
    <row r="1" spans="1:61" ht="15.75" customHeight="1" thickBot="1" x14ac:dyDescent="0.35">
      <c r="V1" s="641"/>
      <c r="W1" s="641"/>
      <c r="X1" s="641"/>
      <c r="Y1" s="641"/>
      <c r="Z1" s="641"/>
      <c r="AA1" s="641"/>
      <c r="BD1" s="85"/>
      <c r="BE1" s="85"/>
      <c r="BF1" s="85"/>
      <c r="BG1" s="85"/>
      <c r="BH1" s="85"/>
      <c r="BI1" s="85"/>
    </row>
    <row r="2" spans="1:61" ht="15.75" customHeight="1" x14ac:dyDescent="0.3">
      <c r="A2" s="642" t="s">
        <v>183</v>
      </c>
      <c r="B2" s="643"/>
      <c r="C2" s="643"/>
      <c r="D2" s="643"/>
      <c r="E2" s="643"/>
      <c r="F2" s="643"/>
      <c r="G2" s="643"/>
      <c r="H2" s="643"/>
      <c r="I2" s="643"/>
      <c r="J2" s="643"/>
      <c r="K2" s="643"/>
      <c r="L2" s="643"/>
      <c r="M2" s="643"/>
      <c r="N2" s="643"/>
      <c r="O2" s="643"/>
      <c r="P2" s="643"/>
      <c r="Q2" s="643"/>
      <c r="R2" s="643"/>
      <c r="S2" s="643"/>
      <c r="T2" s="643"/>
      <c r="U2" s="643"/>
      <c r="V2" s="643"/>
      <c r="W2" s="643"/>
      <c r="X2" s="643"/>
      <c r="Y2" s="643"/>
      <c r="Z2" s="643"/>
      <c r="AA2" s="643"/>
      <c r="AB2" s="643"/>
      <c r="AC2" s="643"/>
      <c r="AD2" s="643"/>
      <c r="AE2" s="643"/>
      <c r="AF2" s="643"/>
      <c r="AG2" s="643"/>
      <c r="AH2" s="643"/>
      <c r="AI2" s="643"/>
      <c r="AJ2" s="643"/>
      <c r="AK2" s="643"/>
      <c r="AL2" s="643"/>
      <c r="AM2" s="643"/>
      <c r="AN2" s="643"/>
      <c r="AO2" s="643"/>
      <c r="AP2" s="643"/>
      <c r="AQ2" s="643"/>
      <c r="AR2" s="643"/>
      <c r="AS2" s="643"/>
      <c r="AT2" s="643"/>
      <c r="AU2" s="643"/>
      <c r="AV2" s="643"/>
      <c r="AW2" s="643"/>
      <c r="AX2" s="643"/>
      <c r="AY2" s="643"/>
      <c r="AZ2" s="643"/>
      <c r="BA2" s="643"/>
      <c r="BB2" s="643"/>
      <c r="BC2" s="643"/>
      <c r="BD2" s="643"/>
      <c r="BE2" s="643"/>
      <c r="BF2" s="643"/>
      <c r="BG2" s="643"/>
      <c r="BH2" s="643"/>
      <c r="BI2" s="644"/>
    </row>
    <row r="3" spans="1:61" ht="15.75" customHeight="1" x14ac:dyDescent="0.3">
      <c r="A3" s="645"/>
      <c r="B3" s="646"/>
      <c r="C3" s="646"/>
      <c r="D3" s="646"/>
      <c r="E3" s="646"/>
      <c r="F3" s="646"/>
      <c r="G3" s="646"/>
      <c r="H3" s="646"/>
      <c r="I3" s="646"/>
      <c r="J3" s="646"/>
      <c r="K3" s="646"/>
      <c r="L3" s="646"/>
      <c r="M3" s="646"/>
      <c r="N3" s="646"/>
      <c r="O3" s="646"/>
      <c r="P3" s="646"/>
      <c r="Q3" s="646"/>
      <c r="R3" s="646"/>
      <c r="S3" s="646"/>
      <c r="T3" s="646"/>
      <c r="U3" s="646"/>
      <c r="V3" s="646"/>
      <c r="W3" s="646"/>
      <c r="X3" s="646"/>
      <c r="Y3" s="646"/>
      <c r="Z3" s="646"/>
      <c r="AA3" s="646"/>
      <c r="AB3" s="646"/>
      <c r="AC3" s="646"/>
      <c r="AD3" s="646"/>
      <c r="AE3" s="646"/>
      <c r="AF3" s="646"/>
      <c r="AG3" s="646"/>
      <c r="AH3" s="646"/>
      <c r="AI3" s="646"/>
      <c r="AJ3" s="646"/>
      <c r="AK3" s="646"/>
      <c r="AL3" s="646"/>
      <c r="AM3" s="646"/>
      <c r="AN3" s="646"/>
      <c r="AO3" s="646"/>
      <c r="AP3" s="646"/>
      <c r="AQ3" s="646"/>
      <c r="AR3" s="646"/>
      <c r="AS3" s="646"/>
      <c r="AT3" s="646"/>
      <c r="AU3" s="646"/>
      <c r="AV3" s="646"/>
      <c r="AW3" s="646"/>
      <c r="AX3" s="646"/>
      <c r="AY3" s="646"/>
      <c r="AZ3" s="646"/>
      <c r="BA3" s="646"/>
      <c r="BB3" s="646"/>
      <c r="BC3" s="646"/>
      <c r="BD3" s="646"/>
      <c r="BE3" s="646"/>
      <c r="BF3" s="646"/>
      <c r="BG3" s="646"/>
      <c r="BH3" s="646"/>
      <c r="BI3" s="647"/>
    </row>
    <row r="4" spans="1:61" ht="15.75" customHeight="1" x14ac:dyDescent="0.3">
      <c r="A4" s="645"/>
      <c r="B4" s="646"/>
      <c r="C4" s="646"/>
      <c r="D4" s="646"/>
      <c r="E4" s="646"/>
      <c r="F4" s="646"/>
      <c r="G4" s="646"/>
      <c r="H4" s="646"/>
      <c r="I4" s="646"/>
      <c r="J4" s="646"/>
      <c r="K4" s="646"/>
      <c r="L4" s="646"/>
      <c r="M4" s="646"/>
      <c r="N4" s="646"/>
      <c r="O4" s="646"/>
      <c r="P4" s="646"/>
      <c r="Q4" s="646"/>
      <c r="R4" s="646"/>
      <c r="S4" s="646"/>
      <c r="T4" s="646"/>
      <c r="U4" s="646"/>
      <c r="V4" s="646"/>
      <c r="W4" s="646"/>
      <c r="X4" s="646"/>
      <c r="Y4" s="646"/>
      <c r="Z4" s="646"/>
      <c r="AA4" s="646"/>
      <c r="AB4" s="646"/>
      <c r="AC4" s="646"/>
      <c r="AD4" s="646"/>
      <c r="AE4" s="646"/>
      <c r="AF4" s="646"/>
      <c r="AG4" s="646"/>
      <c r="AH4" s="646"/>
      <c r="AI4" s="646"/>
      <c r="AJ4" s="646"/>
      <c r="AK4" s="646"/>
      <c r="AL4" s="646"/>
      <c r="AM4" s="646"/>
      <c r="AN4" s="646"/>
      <c r="AO4" s="646"/>
      <c r="AP4" s="646"/>
      <c r="AQ4" s="646"/>
      <c r="AR4" s="646"/>
      <c r="AS4" s="646"/>
      <c r="AT4" s="646"/>
      <c r="AU4" s="646"/>
      <c r="AV4" s="646"/>
      <c r="AW4" s="646"/>
      <c r="AX4" s="646"/>
      <c r="AY4" s="646"/>
      <c r="AZ4" s="646"/>
      <c r="BA4" s="646"/>
      <c r="BB4" s="646"/>
      <c r="BC4" s="646"/>
      <c r="BD4" s="646"/>
      <c r="BE4" s="646"/>
      <c r="BF4" s="646"/>
      <c r="BG4" s="646"/>
      <c r="BH4" s="646"/>
      <c r="BI4" s="647"/>
    </row>
    <row r="5" spans="1:61" ht="15.75" customHeight="1" x14ac:dyDescent="0.3">
      <c r="A5" s="645"/>
      <c r="B5" s="646"/>
      <c r="C5" s="646"/>
      <c r="D5" s="646"/>
      <c r="E5" s="646"/>
      <c r="F5" s="646"/>
      <c r="G5" s="646"/>
      <c r="H5" s="646"/>
      <c r="I5" s="646"/>
      <c r="J5" s="646"/>
      <c r="K5" s="646"/>
      <c r="L5" s="646"/>
      <c r="M5" s="646"/>
      <c r="N5" s="646"/>
      <c r="O5" s="646"/>
      <c r="P5" s="646"/>
      <c r="Q5" s="646"/>
      <c r="R5" s="646"/>
      <c r="S5" s="646"/>
      <c r="T5" s="646"/>
      <c r="U5" s="646"/>
      <c r="V5" s="646"/>
      <c r="W5" s="646"/>
      <c r="X5" s="646"/>
      <c r="Y5" s="646"/>
      <c r="Z5" s="646"/>
      <c r="AA5" s="646"/>
      <c r="AB5" s="646"/>
      <c r="AC5" s="646"/>
      <c r="AD5" s="646"/>
      <c r="AE5" s="646"/>
      <c r="AF5" s="646"/>
      <c r="AG5" s="646"/>
      <c r="AH5" s="646"/>
      <c r="AI5" s="646"/>
      <c r="AJ5" s="646"/>
      <c r="AK5" s="646"/>
      <c r="AL5" s="646"/>
      <c r="AM5" s="646"/>
      <c r="AN5" s="646"/>
      <c r="AO5" s="646"/>
      <c r="AP5" s="646"/>
      <c r="AQ5" s="646"/>
      <c r="AR5" s="646"/>
      <c r="AS5" s="646"/>
      <c r="AT5" s="646"/>
      <c r="AU5" s="646"/>
      <c r="AV5" s="646"/>
      <c r="AW5" s="646"/>
      <c r="AX5" s="646"/>
      <c r="AY5" s="646"/>
      <c r="AZ5" s="646"/>
      <c r="BA5" s="646"/>
      <c r="BB5" s="646"/>
      <c r="BC5" s="646"/>
      <c r="BD5" s="646"/>
      <c r="BE5" s="646"/>
      <c r="BF5" s="646"/>
      <c r="BG5" s="646"/>
      <c r="BH5" s="646"/>
      <c r="BI5" s="647"/>
    </row>
    <row r="6" spans="1:61" ht="15.75" customHeight="1" x14ac:dyDescent="0.3">
      <c r="A6" s="645"/>
      <c r="B6" s="646"/>
      <c r="C6" s="646"/>
      <c r="D6" s="646"/>
      <c r="E6" s="646"/>
      <c r="F6" s="646"/>
      <c r="G6" s="646"/>
      <c r="H6" s="646"/>
      <c r="I6" s="646"/>
      <c r="J6" s="646"/>
      <c r="K6" s="646"/>
      <c r="L6" s="646"/>
      <c r="M6" s="646"/>
      <c r="N6" s="646"/>
      <c r="O6" s="646"/>
      <c r="P6" s="646"/>
      <c r="Q6" s="646"/>
      <c r="R6" s="646"/>
      <c r="S6" s="646"/>
      <c r="T6" s="646"/>
      <c r="U6" s="646"/>
      <c r="V6" s="646"/>
      <c r="W6" s="646"/>
      <c r="X6" s="646"/>
      <c r="Y6" s="646"/>
      <c r="Z6" s="646"/>
      <c r="AA6" s="646"/>
      <c r="AB6" s="646"/>
      <c r="AC6" s="646"/>
      <c r="AD6" s="646"/>
      <c r="AE6" s="646"/>
      <c r="AF6" s="646"/>
      <c r="AG6" s="646"/>
      <c r="AH6" s="646"/>
      <c r="AI6" s="646"/>
      <c r="AJ6" s="646"/>
      <c r="AK6" s="646"/>
      <c r="AL6" s="646"/>
      <c r="AM6" s="646"/>
      <c r="AN6" s="646"/>
      <c r="AO6" s="646"/>
      <c r="AP6" s="646"/>
      <c r="AQ6" s="646"/>
      <c r="AR6" s="646"/>
      <c r="AS6" s="646"/>
      <c r="AT6" s="646"/>
      <c r="AU6" s="646"/>
      <c r="AV6" s="646"/>
      <c r="AW6" s="646"/>
      <c r="AX6" s="646"/>
      <c r="AY6" s="646"/>
      <c r="AZ6" s="646"/>
      <c r="BA6" s="646"/>
      <c r="BB6" s="646"/>
      <c r="BC6" s="646"/>
      <c r="BD6" s="646"/>
      <c r="BE6" s="646"/>
      <c r="BF6" s="646"/>
      <c r="BG6" s="646"/>
      <c r="BH6" s="646"/>
      <c r="BI6" s="647"/>
    </row>
    <row r="7" spans="1:61" ht="15.75" customHeight="1" thickBot="1" x14ac:dyDescent="0.35">
      <c r="A7" s="648"/>
      <c r="B7" s="649"/>
      <c r="C7" s="649"/>
      <c r="D7" s="649"/>
      <c r="E7" s="649"/>
      <c r="F7" s="649"/>
      <c r="G7" s="649"/>
      <c r="H7" s="649"/>
      <c r="I7" s="649"/>
      <c r="J7" s="649"/>
      <c r="K7" s="649"/>
      <c r="L7" s="649"/>
      <c r="M7" s="649"/>
      <c r="N7" s="649"/>
      <c r="O7" s="649"/>
      <c r="P7" s="649"/>
      <c r="Q7" s="649"/>
      <c r="R7" s="649"/>
      <c r="S7" s="649"/>
      <c r="T7" s="649"/>
      <c r="U7" s="649"/>
      <c r="V7" s="649"/>
      <c r="W7" s="649"/>
      <c r="X7" s="649"/>
      <c r="Y7" s="649"/>
      <c r="Z7" s="649"/>
      <c r="AA7" s="649"/>
      <c r="AB7" s="649"/>
      <c r="AC7" s="649"/>
      <c r="AD7" s="649"/>
      <c r="AE7" s="649"/>
      <c r="AF7" s="649"/>
      <c r="AG7" s="649"/>
      <c r="AH7" s="649"/>
      <c r="AI7" s="649"/>
      <c r="AJ7" s="649"/>
      <c r="AK7" s="649"/>
      <c r="AL7" s="649"/>
      <c r="AM7" s="649"/>
      <c r="AN7" s="649"/>
      <c r="AO7" s="649"/>
      <c r="AP7" s="649"/>
      <c r="AQ7" s="649"/>
      <c r="AR7" s="649"/>
      <c r="AS7" s="649"/>
      <c r="AT7" s="649"/>
      <c r="AU7" s="649"/>
      <c r="AV7" s="649"/>
      <c r="AW7" s="649"/>
      <c r="AX7" s="649"/>
      <c r="AY7" s="649"/>
      <c r="AZ7" s="649"/>
      <c r="BA7" s="649"/>
      <c r="BB7" s="649"/>
      <c r="BC7" s="649"/>
      <c r="BD7" s="649"/>
      <c r="BE7" s="649"/>
      <c r="BF7" s="649"/>
      <c r="BG7" s="649"/>
      <c r="BH7" s="649"/>
      <c r="BI7" s="650"/>
    </row>
    <row r="8" spans="1:61" ht="15.75" customHeight="1" x14ac:dyDescent="0.3">
      <c r="A8" s="651" t="s">
        <v>150</v>
      </c>
      <c r="B8" s="652"/>
      <c r="C8" s="652"/>
      <c r="D8" s="652"/>
      <c r="E8" s="652"/>
      <c r="F8" s="652"/>
      <c r="G8" s="652"/>
      <c r="H8" s="652"/>
      <c r="I8" s="652"/>
      <c r="J8" s="652"/>
      <c r="K8" s="652"/>
      <c r="L8" s="652"/>
      <c r="M8" s="652"/>
      <c r="N8" s="652"/>
      <c r="O8" s="652"/>
      <c r="P8" s="652"/>
      <c r="Q8" s="652"/>
      <c r="R8" s="652"/>
      <c r="S8" s="652"/>
      <c r="T8" s="652"/>
      <c r="U8" s="652"/>
      <c r="V8" s="652"/>
      <c r="W8" s="652"/>
      <c r="X8" s="652"/>
      <c r="Y8" s="652"/>
      <c r="Z8" s="652"/>
      <c r="AA8" s="652"/>
      <c r="AB8" s="652"/>
      <c r="AC8" s="652"/>
      <c r="AD8" s="652"/>
      <c r="AE8" s="652"/>
      <c r="AF8" s="652"/>
      <c r="AG8" s="652"/>
      <c r="AH8" s="652"/>
      <c r="AI8" s="652"/>
      <c r="AJ8" s="652"/>
      <c r="AK8" s="652"/>
      <c r="AL8" s="652"/>
      <c r="AM8" s="652"/>
      <c r="AN8" s="652"/>
      <c r="AO8" s="652"/>
      <c r="AP8" s="652"/>
      <c r="AQ8" s="652"/>
      <c r="AR8" s="652"/>
      <c r="AS8" s="652"/>
      <c r="AT8" s="652"/>
      <c r="AU8" s="652"/>
      <c r="AV8" s="652"/>
      <c r="AW8" s="652"/>
      <c r="AX8" s="652"/>
      <c r="AY8" s="652"/>
      <c r="AZ8" s="652"/>
      <c r="BA8" s="652"/>
      <c r="BB8" s="652"/>
      <c r="BC8" s="652"/>
      <c r="BD8" s="652"/>
      <c r="BE8" s="652"/>
      <c r="BF8" s="652"/>
      <c r="BG8" s="652"/>
      <c r="BH8" s="652"/>
      <c r="BI8" s="653"/>
    </row>
    <row r="9" spans="1:61" ht="15.75" customHeight="1" x14ac:dyDescent="0.3">
      <c r="A9" s="654"/>
      <c r="B9" s="655"/>
      <c r="C9" s="655"/>
      <c r="D9" s="655"/>
      <c r="E9" s="655"/>
      <c r="F9" s="655"/>
      <c r="G9" s="655"/>
      <c r="H9" s="655"/>
      <c r="I9" s="655"/>
      <c r="J9" s="655"/>
      <c r="K9" s="655"/>
      <c r="L9" s="655"/>
      <c r="M9" s="655"/>
      <c r="N9" s="655"/>
      <c r="O9" s="655"/>
      <c r="P9" s="655"/>
      <c r="Q9" s="655"/>
      <c r="R9" s="655"/>
      <c r="S9" s="655"/>
      <c r="T9" s="655"/>
      <c r="U9" s="655"/>
      <c r="V9" s="655"/>
      <c r="W9" s="655"/>
      <c r="X9" s="655"/>
      <c r="Y9" s="655"/>
      <c r="Z9" s="655"/>
      <c r="AA9" s="655"/>
      <c r="AB9" s="655"/>
      <c r="AC9" s="655"/>
      <c r="AD9" s="655"/>
      <c r="AE9" s="655"/>
      <c r="AF9" s="655"/>
      <c r="AG9" s="655"/>
      <c r="AH9" s="655"/>
      <c r="AI9" s="655"/>
      <c r="AJ9" s="655"/>
      <c r="AK9" s="655"/>
      <c r="AL9" s="655"/>
      <c r="AM9" s="655"/>
      <c r="AN9" s="655"/>
      <c r="AO9" s="655"/>
      <c r="AP9" s="655"/>
      <c r="AQ9" s="655"/>
      <c r="AR9" s="655"/>
      <c r="AS9" s="655"/>
      <c r="AT9" s="655"/>
      <c r="AU9" s="655"/>
      <c r="AV9" s="655"/>
      <c r="AW9" s="655"/>
      <c r="AX9" s="655"/>
      <c r="AY9" s="655"/>
      <c r="AZ9" s="655"/>
      <c r="BA9" s="655"/>
      <c r="BB9" s="655"/>
      <c r="BC9" s="655"/>
      <c r="BD9" s="655"/>
      <c r="BE9" s="655"/>
      <c r="BF9" s="655"/>
      <c r="BG9" s="655"/>
      <c r="BH9" s="655"/>
      <c r="BI9" s="656"/>
    </row>
    <row r="10" spans="1:61" ht="15.75" customHeight="1" thickBot="1" x14ac:dyDescent="0.35">
      <c r="A10" s="657"/>
      <c r="B10" s="658"/>
      <c r="C10" s="658"/>
      <c r="D10" s="658"/>
      <c r="E10" s="658"/>
      <c r="F10" s="658"/>
      <c r="G10" s="658"/>
      <c r="H10" s="658"/>
      <c r="I10" s="658"/>
      <c r="J10" s="658"/>
      <c r="K10" s="658"/>
      <c r="L10" s="658"/>
      <c r="M10" s="658"/>
      <c r="N10" s="658"/>
      <c r="O10" s="658"/>
      <c r="P10" s="658"/>
      <c r="Q10" s="658"/>
      <c r="R10" s="658"/>
      <c r="S10" s="658"/>
      <c r="T10" s="658"/>
      <c r="U10" s="658"/>
      <c r="V10" s="658"/>
      <c r="W10" s="658"/>
      <c r="X10" s="658"/>
      <c r="Y10" s="658"/>
      <c r="Z10" s="658"/>
      <c r="AA10" s="658"/>
      <c r="AB10" s="658"/>
      <c r="AC10" s="658"/>
      <c r="AD10" s="658"/>
      <c r="AE10" s="658"/>
      <c r="AF10" s="658"/>
      <c r="AG10" s="658"/>
      <c r="AH10" s="658"/>
      <c r="AI10" s="658"/>
      <c r="AJ10" s="658"/>
      <c r="AK10" s="658"/>
      <c r="AL10" s="658"/>
      <c r="AM10" s="658"/>
      <c r="AN10" s="658"/>
      <c r="AO10" s="658"/>
      <c r="AP10" s="658"/>
      <c r="AQ10" s="658"/>
      <c r="AR10" s="658"/>
      <c r="AS10" s="658"/>
      <c r="AT10" s="658"/>
      <c r="AU10" s="658"/>
      <c r="AV10" s="658"/>
      <c r="AW10" s="658"/>
      <c r="AX10" s="658"/>
      <c r="AY10" s="658"/>
      <c r="AZ10" s="658"/>
      <c r="BA10" s="658"/>
      <c r="BB10" s="658"/>
      <c r="BC10" s="658"/>
      <c r="BD10" s="658"/>
      <c r="BE10" s="658"/>
      <c r="BF10" s="658"/>
      <c r="BG10" s="658"/>
      <c r="BH10" s="658"/>
      <c r="BI10" s="659"/>
    </row>
    <row r="11" spans="1:61" s="33" customFormat="1" ht="15.75" customHeight="1" thickBot="1" x14ac:dyDescent="0.4"/>
    <row r="12" spans="1:61" s="33" customFormat="1" ht="15.75" customHeight="1" x14ac:dyDescent="0.35">
      <c r="A12" s="660" t="s">
        <v>151</v>
      </c>
      <c r="B12" s="661"/>
      <c r="C12" s="661"/>
      <c r="D12" s="661"/>
      <c r="E12" s="661"/>
      <c r="F12" s="661"/>
      <c r="G12" s="661"/>
      <c r="H12" s="661"/>
      <c r="I12" s="661"/>
      <c r="J12" s="661"/>
      <c r="K12" s="661"/>
      <c r="L12" s="661"/>
      <c r="M12" s="661"/>
      <c r="N12" s="661"/>
      <c r="O12" s="661"/>
      <c r="P12" s="661"/>
      <c r="Q12" s="661"/>
      <c r="R12" s="661"/>
      <c r="S12" s="661"/>
      <c r="T12" s="661"/>
      <c r="U12" s="661"/>
      <c r="V12" s="661"/>
      <c r="W12" s="661"/>
      <c r="X12" s="661"/>
      <c r="Y12" s="661"/>
      <c r="Z12" s="661"/>
      <c r="AA12" s="661"/>
      <c r="AB12" s="661"/>
      <c r="AC12" s="661"/>
      <c r="AD12" s="661"/>
      <c r="AE12" s="662"/>
      <c r="AG12" s="666" t="s">
        <v>152</v>
      </c>
      <c r="AH12" s="667"/>
      <c r="AI12" s="667"/>
      <c r="AJ12" s="667"/>
      <c r="AK12" s="667"/>
      <c r="AL12" s="667"/>
      <c r="AM12" s="667"/>
      <c r="AN12" s="667"/>
      <c r="AO12" s="667"/>
      <c r="AP12" s="667"/>
      <c r="AQ12" s="667"/>
      <c r="AR12" s="667"/>
      <c r="AS12" s="667"/>
      <c r="AT12" s="667"/>
      <c r="AU12" s="667"/>
      <c r="AV12" s="667"/>
      <c r="AW12" s="667"/>
      <c r="AX12" s="667"/>
      <c r="AY12" s="667"/>
      <c r="AZ12" s="667"/>
      <c r="BA12" s="667"/>
      <c r="BB12" s="667"/>
      <c r="BC12" s="667"/>
      <c r="BD12" s="667"/>
      <c r="BE12" s="667"/>
      <c r="BF12" s="667"/>
      <c r="BG12" s="667"/>
      <c r="BH12" s="667"/>
      <c r="BI12" s="668"/>
    </row>
    <row r="13" spans="1:61" s="33" customFormat="1" ht="15.75" customHeight="1" thickBot="1" x14ac:dyDescent="0.4">
      <c r="A13" s="663"/>
      <c r="B13" s="664"/>
      <c r="C13" s="664"/>
      <c r="D13" s="664"/>
      <c r="E13" s="664"/>
      <c r="F13" s="664"/>
      <c r="G13" s="664"/>
      <c r="H13" s="664"/>
      <c r="I13" s="664"/>
      <c r="J13" s="664"/>
      <c r="K13" s="664"/>
      <c r="L13" s="664"/>
      <c r="M13" s="664"/>
      <c r="N13" s="664"/>
      <c r="O13" s="664"/>
      <c r="P13" s="664"/>
      <c r="Q13" s="664"/>
      <c r="R13" s="664"/>
      <c r="S13" s="664"/>
      <c r="T13" s="664"/>
      <c r="U13" s="664"/>
      <c r="V13" s="664"/>
      <c r="W13" s="664"/>
      <c r="X13" s="664"/>
      <c r="Y13" s="664"/>
      <c r="Z13" s="664"/>
      <c r="AA13" s="664"/>
      <c r="AB13" s="664"/>
      <c r="AC13" s="664"/>
      <c r="AD13" s="664"/>
      <c r="AE13" s="665"/>
      <c r="AG13" s="669"/>
      <c r="AH13" s="670"/>
      <c r="AI13" s="670"/>
      <c r="AJ13" s="670"/>
      <c r="AK13" s="670"/>
      <c r="AL13" s="670"/>
      <c r="AM13" s="670"/>
      <c r="AN13" s="670"/>
      <c r="AO13" s="670"/>
      <c r="AP13" s="670"/>
      <c r="AQ13" s="670"/>
      <c r="AR13" s="670"/>
      <c r="AS13" s="670"/>
      <c r="AT13" s="670"/>
      <c r="AU13" s="670"/>
      <c r="AV13" s="670"/>
      <c r="AW13" s="670"/>
      <c r="AX13" s="670"/>
      <c r="AY13" s="670"/>
      <c r="AZ13" s="670"/>
      <c r="BA13" s="670"/>
      <c r="BB13" s="670"/>
      <c r="BC13" s="670"/>
      <c r="BD13" s="670"/>
      <c r="BE13" s="670"/>
      <c r="BF13" s="670"/>
      <c r="BG13" s="670"/>
      <c r="BH13" s="670"/>
      <c r="BI13" s="671"/>
    </row>
    <row r="14" spans="1:61" s="33" customFormat="1" ht="15.75" customHeight="1" thickBot="1" x14ac:dyDescent="0.4">
      <c r="A14" s="80"/>
      <c r="AG14" s="669"/>
      <c r="AH14" s="670"/>
      <c r="AI14" s="670"/>
      <c r="AJ14" s="670"/>
      <c r="AK14" s="670"/>
      <c r="AL14" s="670"/>
      <c r="AM14" s="670"/>
      <c r="AN14" s="670"/>
      <c r="AO14" s="670"/>
      <c r="AP14" s="670"/>
      <c r="AQ14" s="670"/>
      <c r="AR14" s="670"/>
      <c r="AS14" s="670"/>
      <c r="AT14" s="670"/>
      <c r="AU14" s="670"/>
      <c r="AV14" s="670"/>
      <c r="AW14" s="670"/>
      <c r="AX14" s="670"/>
      <c r="AY14" s="670"/>
      <c r="AZ14" s="670"/>
      <c r="BA14" s="670"/>
      <c r="BB14" s="670"/>
      <c r="BC14" s="670"/>
      <c r="BD14" s="670"/>
      <c r="BE14" s="670"/>
      <c r="BF14" s="670"/>
      <c r="BG14" s="670"/>
      <c r="BH14" s="670"/>
      <c r="BI14" s="671"/>
    </row>
    <row r="15" spans="1:61" s="33" customFormat="1" ht="15.75" customHeight="1" x14ac:dyDescent="0.35">
      <c r="A15" s="632" t="s">
        <v>153</v>
      </c>
      <c r="B15" s="633"/>
      <c r="C15" s="633"/>
      <c r="D15" s="633"/>
      <c r="E15" s="633"/>
      <c r="F15" s="633"/>
      <c r="G15" s="633"/>
      <c r="H15" s="633"/>
      <c r="I15" s="633"/>
      <c r="J15" s="633"/>
      <c r="K15" s="633"/>
      <c r="L15" s="633"/>
      <c r="M15" s="633"/>
      <c r="N15" s="633"/>
      <c r="O15" s="633"/>
      <c r="P15" s="633"/>
      <c r="Q15" s="633"/>
      <c r="R15" s="633"/>
      <c r="S15" s="633"/>
      <c r="T15" s="633"/>
      <c r="U15" s="633"/>
      <c r="V15" s="633"/>
      <c r="W15" s="633"/>
      <c r="X15" s="633"/>
      <c r="Y15" s="633"/>
      <c r="Z15" s="633"/>
      <c r="AA15" s="633"/>
      <c r="AB15" s="633"/>
      <c r="AC15" s="633"/>
      <c r="AD15" s="633"/>
      <c r="AE15" s="634"/>
      <c r="AG15" s="669"/>
      <c r="AH15" s="670"/>
      <c r="AI15" s="670"/>
      <c r="AJ15" s="670"/>
      <c r="AK15" s="670"/>
      <c r="AL15" s="670"/>
      <c r="AM15" s="670"/>
      <c r="AN15" s="670"/>
      <c r="AO15" s="670"/>
      <c r="AP15" s="670"/>
      <c r="AQ15" s="670"/>
      <c r="AR15" s="670"/>
      <c r="AS15" s="670"/>
      <c r="AT15" s="670"/>
      <c r="AU15" s="670"/>
      <c r="AV15" s="670"/>
      <c r="AW15" s="670"/>
      <c r="AX15" s="670"/>
      <c r="AY15" s="670"/>
      <c r="AZ15" s="670"/>
      <c r="BA15" s="670"/>
      <c r="BB15" s="670"/>
      <c r="BC15" s="670"/>
      <c r="BD15" s="670"/>
      <c r="BE15" s="670"/>
      <c r="BF15" s="670"/>
      <c r="BG15" s="670"/>
      <c r="BH15" s="670"/>
      <c r="BI15" s="671"/>
    </row>
    <row r="16" spans="1:61" s="33" customFormat="1" ht="15.75" customHeight="1" x14ac:dyDescent="0.35">
      <c r="A16" s="635"/>
      <c r="B16" s="636"/>
      <c r="C16" s="636"/>
      <c r="D16" s="636"/>
      <c r="E16" s="636"/>
      <c r="F16" s="636"/>
      <c r="G16" s="636"/>
      <c r="H16" s="636"/>
      <c r="I16" s="636"/>
      <c r="J16" s="636"/>
      <c r="K16" s="636"/>
      <c r="L16" s="636"/>
      <c r="M16" s="636"/>
      <c r="N16" s="636"/>
      <c r="O16" s="636"/>
      <c r="P16" s="636"/>
      <c r="Q16" s="636"/>
      <c r="R16" s="636"/>
      <c r="S16" s="636"/>
      <c r="T16" s="636"/>
      <c r="U16" s="636"/>
      <c r="V16" s="636"/>
      <c r="W16" s="636"/>
      <c r="X16" s="636"/>
      <c r="Y16" s="636"/>
      <c r="Z16" s="636"/>
      <c r="AA16" s="636"/>
      <c r="AB16" s="636"/>
      <c r="AC16" s="636"/>
      <c r="AD16" s="636"/>
      <c r="AE16" s="637"/>
      <c r="AG16" s="669"/>
      <c r="AH16" s="670"/>
      <c r="AI16" s="670"/>
      <c r="AJ16" s="670"/>
      <c r="AK16" s="670"/>
      <c r="AL16" s="670"/>
      <c r="AM16" s="670"/>
      <c r="AN16" s="670"/>
      <c r="AO16" s="670"/>
      <c r="AP16" s="670"/>
      <c r="AQ16" s="670"/>
      <c r="AR16" s="670"/>
      <c r="AS16" s="670"/>
      <c r="AT16" s="670"/>
      <c r="AU16" s="670"/>
      <c r="AV16" s="670"/>
      <c r="AW16" s="670"/>
      <c r="AX16" s="670"/>
      <c r="AY16" s="670"/>
      <c r="AZ16" s="670"/>
      <c r="BA16" s="670"/>
      <c r="BB16" s="670"/>
      <c r="BC16" s="670"/>
      <c r="BD16" s="670"/>
      <c r="BE16" s="670"/>
      <c r="BF16" s="670"/>
      <c r="BG16" s="670"/>
      <c r="BH16" s="670"/>
      <c r="BI16" s="671"/>
    </row>
    <row r="17" spans="1:62" s="33" customFormat="1" ht="15.75" customHeight="1" x14ac:dyDescent="0.35">
      <c r="A17" s="635"/>
      <c r="B17" s="636"/>
      <c r="C17" s="636"/>
      <c r="D17" s="636"/>
      <c r="E17" s="636"/>
      <c r="F17" s="636"/>
      <c r="G17" s="636"/>
      <c r="H17" s="636"/>
      <c r="I17" s="636"/>
      <c r="J17" s="636"/>
      <c r="K17" s="636"/>
      <c r="L17" s="636"/>
      <c r="M17" s="636"/>
      <c r="N17" s="636"/>
      <c r="O17" s="636"/>
      <c r="P17" s="636"/>
      <c r="Q17" s="636"/>
      <c r="R17" s="636"/>
      <c r="S17" s="636"/>
      <c r="T17" s="636"/>
      <c r="U17" s="636"/>
      <c r="V17" s="636"/>
      <c r="W17" s="636"/>
      <c r="X17" s="636"/>
      <c r="Y17" s="636"/>
      <c r="Z17" s="636"/>
      <c r="AA17" s="636"/>
      <c r="AB17" s="636"/>
      <c r="AC17" s="636"/>
      <c r="AD17" s="636"/>
      <c r="AE17" s="637"/>
      <c r="AG17" s="669"/>
      <c r="AH17" s="670"/>
      <c r="AI17" s="670"/>
      <c r="AJ17" s="670"/>
      <c r="AK17" s="670"/>
      <c r="AL17" s="670"/>
      <c r="AM17" s="670"/>
      <c r="AN17" s="670"/>
      <c r="AO17" s="670"/>
      <c r="AP17" s="670"/>
      <c r="AQ17" s="670"/>
      <c r="AR17" s="670"/>
      <c r="AS17" s="670"/>
      <c r="AT17" s="670"/>
      <c r="AU17" s="670"/>
      <c r="AV17" s="670"/>
      <c r="AW17" s="670"/>
      <c r="AX17" s="670"/>
      <c r="AY17" s="670"/>
      <c r="AZ17" s="670"/>
      <c r="BA17" s="670"/>
      <c r="BB17" s="670"/>
      <c r="BC17" s="670"/>
      <c r="BD17" s="670"/>
      <c r="BE17" s="670"/>
      <c r="BF17" s="670"/>
      <c r="BG17" s="670"/>
      <c r="BH17" s="670"/>
      <c r="BI17" s="671"/>
    </row>
    <row r="18" spans="1:62" s="33" customFormat="1" ht="15.75" customHeight="1" thickBot="1" x14ac:dyDescent="0.4">
      <c r="A18" s="638"/>
      <c r="B18" s="639"/>
      <c r="C18" s="639"/>
      <c r="D18" s="639"/>
      <c r="E18" s="639"/>
      <c r="F18" s="639"/>
      <c r="G18" s="639"/>
      <c r="H18" s="639"/>
      <c r="I18" s="639"/>
      <c r="J18" s="639"/>
      <c r="K18" s="639"/>
      <c r="L18" s="639"/>
      <c r="M18" s="639"/>
      <c r="N18" s="639"/>
      <c r="O18" s="639"/>
      <c r="P18" s="639"/>
      <c r="Q18" s="639"/>
      <c r="R18" s="639"/>
      <c r="S18" s="639"/>
      <c r="T18" s="639"/>
      <c r="U18" s="639"/>
      <c r="V18" s="639"/>
      <c r="W18" s="639"/>
      <c r="X18" s="639"/>
      <c r="Y18" s="639"/>
      <c r="Z18" s="639"/>
      <c r="AA18" s="639"/>
      <c r="AB18" s="639"/>
      <c r="AC18" s="639"/>
      <c r="AD18" s="639"/>
      <c r="AE18" s="640"/>
      <c r="AG18" s="672"/>
      <c r="AH18" s="673"/>
      <c r="AI18" s="673"/>
      <c r="AJ18" s="673"/>
      <c r="AK18" s="673"/>
      <c r="AL18" s="673"/>
      <c r="AM18" s="673"/>
      <c r="AN18" s="673"/>
      <c r="AO18" s="673"/>
      <c r="AP18" s="673"/>
      <c r="AQ18" s="673"/>
      <c r="AR18" s="673"/>
      <c r="AS18" s="673"/>
      <c r="AT18" s="673"/>
      <c r="AU18" s="673"/>
      <c r="AV18" s="673"/>
      <c r="AW18" s="673"/>
      <c r="AX18" s="673"/>
      <c r="AY18" s="673"/>
      <c r="AZ18" s="673"/>
      <c r="BA18" s="673"/>
      <c r="BB18" s="673"/>
      <c r="BC18" s="673"/>
      <c r="BD18" s="673"/>
      <c r="BE18" s="673"/>
      <c r="BF18" s="673"/>
      <c r="BG18" s="673"/>
      <c r="BH18" s="673"/>
      <c r="BI18" s="674"/>
    </row>
    <row r="19" spans="1:62" s="33" customFormat="1" ht="15.75" customHeight="1" thickBot="1" x14ac:dyDescent="0.4"/>
    <row r="20" spans="1:62" s="33" customFormat="1" ht="15.75" customHeight="1" x14ac:dyDescent="0.35">
      <c r="A20" s="252" t="s">
        <v>184</v>
      </c>
      <c r="B20" s="253"/>
      <c r="C20" s="253"/>
      <c r="D20" s="253"/>
      <c r="E20" s="253"/>
      <c r="F20" s="253"/>
      <c r="G20" s="253"/>
      <c r="H20" s="253"/>
      <c r="I20" s="253"/>
      <c r="J20" s="253"/>
      <c r="K20" s="253"/>
      <c r="L20" s="253"/>
      <c r="M20" s="253"/>
      <c r="N20" s="253"/>
      <c r="O20" s="253"/>
      <c r="P20" s="253"/>
      <c r="Q20" s="253"/>
      <c r="R20" s="253"/>
      <c r="S20" s="253"/>
      <c r="T20" s="253"/>
      <c r="U20" s="728"/>
      <c r="V20" s="719">
        <f>TARIFFER!C45</f>
        <v>4.25</v>
      </c>
      <c r="W20" s="720"/>
      <c r="X20" s="720"/>
      <c r="Y20" s="720"/>
      <c r="Z20" s="720"/>
      <c r="AA20" s="721"/>
      <c r="AB20" s="715" t="s">
        <v>185</v>
      </c>
      <c r="AC20" s="253"/>
      <c r="AD20" s="253"/>
      <c r="AE20" s="254"/>
      <c r="AG20" s="363" t="s">
        <v>186</v>
      </c>
      <c r="AH20" s="397"/>
      <c r="AI20" s="397"/>
      <c r="AJ20" s="397"/>
      <c r="AK20" s="397"/>
      <c r="AL20" s="397"/>
      <c r="AM20" s="397"/>
      <c r="AN20" s="397"/>
      <c r="AO20" s="397"/>
      <c r="AP20" s="397"/>
      <c r="AQ20" s="397"/>
      <c r="AR20" s="397"/>
      <c r="AS20" s="397"/>
      <c r="AT20" s="397"/>
      <c r="AU20" s="397"/>
      <c r="AV20" s="397"/>
      <c r="AW20" s="397"/>
      <c r="AX20" s="397"/>
      <c r="AY20" s="397"/>
      <c r="AZ20" s="397"/>
      <c r="BA20" s="397"/>
      <c r="BB20" s="397"/>
      <c r="BC20" s="398"/>
      <c r="BD20" s="623">
        <f>V29</f>
        <v>510</v>
      </c>
      <c r="BE20" s="624"/>
      <c r="BF20" s="624"/>
      <c r="BG20" s="624"/>
      <c r="BH20" s="624"/>
      <c r="BI20" s="625"/>
    </row>
    <row r="21" spans="1:62" s="33" customFormat="1" ht="15.75" customHeight="1" thickBot="1" x14ac:dyDescent="0.4">
      <c r="A21" s="255"/>
      <c r="B21" s="256"/>
      <c r="C21" s="256"/>
      <c r="D21" s="256"/>
      <c r="E21" s="256"/>
      <c r="F21" s="256"/>
      <c r="G21" s="256"/>
      <c r="H21" s="256"/>
      <c r="I21" s="256"/>
      <c r="J21" s="256"/>
      <c r="K21" s="256"/>
      <c r="L21" s="256"/>
      <c r="M21" s="256"/>
      <c r="N21" s="256"/>
      <c r="O21" s="256"/>
      <c r="P21" s="256"/>
      <c r="Q21" s="256"/>
      <c r="R21" s="256"/>
      <c r="S21" s="256"/>
      <c r="T21" s="256"/>
      <c r="U21" s="729"/>
      <c r="V21" s="722"/>
      <c r="W21" s="723"/>
      <c r="X21" s="723"/>
      <c r="Y21" s="723"/>
      <c r="Z21" s="723"/>
      <c r="AA21" s="724"/>
      <c r="AB21" s="716"/>
      <c r="AC21" s="256"/>
      <c r="AD21" s="256"/>
      <c r="AE21" s="257"/>
      <c r="AG21" s="461"/>
      <c r="AH21" s="621"/>
      <c r="AI21" s="621"/>
      <c r="AJ21" s="621"/>
      <c r="AK21" s="621"/>
      <c r="AL21" s="621"/>
      <c r="AM21" s="621"/>
      <c r="AN21" s="621"/>
      <c r="AO21" s="621"/>
      <c r="AP21" s="621"/>
      <c r="AQ21" s="621"/>
      <c r="AR21" s="621"/>
      <c r="AS21" s="621"/>
      <c r="AT21" s="621"/>
      <c r="AU21" s="621"/>
      <c r="AV21" s="621"/>
      <c r="AW21" s="621"/>
      <c r="AX21" s="621"/>
      <c r="AY21" s="621"/>
      <c r="AZ21" s="621"/>
      <c r="BA21" s="621"/>
      <c r="BB21" s="621"/>
      <c r="BC21" s="622"/>
      <c r="BD21" s="626"/>
      <c r="BE21" s="627"/>
      <c r="BF21" s="627"/>
      <c r="BG21" s="627"/>
      <c r="BH21" s="627"/>
      <c r="BI21" s="628"/>
    </row>
    <row r="22" spans="1:62" s="33" customFormat="1" ht="15.75" customHeight="1" x14ac:dyDescent="0.35">
      <c r="A22" s="255"/>
      <c r="B22" s="256"/>
      <c r="C22" s="256"/>
      <c r="D22" s="256"/>
      <c r="E22" s="256"/>
      <c r="F22" s="256"/>
      <c r="G22" s="256"/>
      <c r="H22" s="256"/>
      <c r="I22" s="256"/>
      <c r="J22" s="256"/>
      <c r="K22" s="256"/>
      <c r="L22" s="256"/>
      <c r="M22" s="256"/>
      <c r="N22" s="256"/>
      <c r="O22" s="256"/>
      <c r="P22" s="256"/>
      <c r="Q22" s="256"/>
      <c r="R22" s="256"/>
      <c r="S22" s="256"/>
      <c r="T22" s="256"/>
      <c r="U22" s="729"/>
      <c r="V22" s="722"/>
      <c r="W22" s="723"/>
      <c r="X22" s="723"/>
      <c r="Y22" s="723"/>
      <c r="Z22" s="723"/>
      <c r="AA22" s="724"/>
      <c r="AB22" s="717" t="s">
        <v>187</v>
      </c>
      <c r="AC22" s="253"/>
      <c r="AD22" s="253"/>
      <c r="AE22" s="254"/>
      <c r="AG22" s="364"/>
      <c r="AH22" s="399"/>
      <c r="AI22" s="399"/>
      <c r="AJ22" s="399"/>
      <c r="AK22" s="399"/>
      <c r="AL22" s="399"/>
      <c r="AM22" s="399"/>
      <c r="AN22" s="399"/>
      <c r="AO22" s="399"/>
      <c r="AP22" s="399"/>
      <c r="AQ22" s="399"/>
      <c r="AR22" s="399"/>
      <c r="AS22" s="399"/>
      <c r="AT22" s="399"/>
      <c r="AU22" s="399"/>
      <c r="AV22" s="399"/>
      <c r="AW22" s="399"/>
      <c r="AX22" s="399"/>
      <c r="AY22" s="399"/>
      <c r="AZ22" s="399"/>
      <c r="BA22" s="399"/>
      <c r="BB22" s="399"/>
      <c r="BC22" s="400"/>
      <c r="BD22" s="629"/>
      <c r="BE22" s="630"/>
      <c r="BF22" s="630"/>
      <c r="BG22" s="630"/>
      <c r="BH22" s="630"/>
      <c r="BI22" s="631"/>
    </row>
    <row r="23" spans="1:62" s="33" customFormat="1" ht="15.75" customHeight="1" thickBot="1" x14ac:dyDescent="0.4">
      <c r="A23" s="477"/>
      <c r="B23" s="478"/>
      <c r="C23" s="478"/>
      <c r="D23" s="478"/>
      <c r="E23" s="478"/>
      <c r="F23" s="478"/>
      <c r="G23" s="478"/>
      <c r="H23" s="478"/>
      <c r="I23" s="478"/>
      <c r="J23" s="478"/>
      <c r="K23" s="478"/>
      <c r="L23" s="478"/>
      <c r="M23" s="478"/>
      <c r="N23" s="478"/>
      <c r="O23" s="478"/>
      <c r="P23" s="478"/>
      <c r="Q23" s="478"/>
      <c r="R23" s="478"/>
      <c r="S23" s="478"/>
      <c r="T23" s="478"/>
      <c r="U23" s="730"/>
      <c r="V23" s="725"/>
      <c r="W23" s="726"/>
      <c r="X23" s="726"/>
      <c r="Y23" s="726"/>
      <c r="Z23" s="726"/>
      <c r="AA23" s="727"/>
      <c r="AB23" s="718"/>
      <c r="AC23" s="478"/>
      <c r="AD23" s="478"/>
      <c r="AE23" s="479"/>
      <c r="AG23" s="363" t="s">
        <v>162</v>
      </c>
      <c r="AH23" s="397"/>
      <c r="AI23" s="397"/>
      <c r="AJ23" s="397"/>
      <c r="AK23" s="397"/>
      <c r="AL23" s="397"/>
      <c r="AM23" s="397"/>
      <c r="AN23" s="397"/>
      <c r="AO23" s="397"/>
      <c r="AP23" s="397"/>
      <c r="AQ23" s="397"/>
      <c r="AR23" s="397"/>
      <c r="AS23" s="397"/>
      <c r="AT23" s="397"/>
      <c r="AU23" s="397"/>
      <c r="AV23" s="397"/>
      <c r="AW23" s="397"/>
      <c r="AX23" s="397"/>
      <c r="AY23" s="397"/>
      <c r="AZ23" s="397"/>
      <c r="BA23" s="397"/>
      <c r="BB23" s="397"/>
      <c r="BC23" s="398"/>
      <c r="BD23" s="623">
        <f>IF(V47&lt;=0,"",V47)</f>
        <v>1300</v>
      </c>
      <c r="BE23" s="624"/>
      <c r="BF23" s="624"/>
      <c r="BG23" s="624"/>
      <c r="BH23" s="624"/>
      <c r="BI23" s="625"/>
    </row>
    <row r="24" spans="1:62" s="33" customFormat="1" ht="15.75" customHeight="1" x14ac:dyDescent="0.35">
      <c r="A24" s="753" t="s">
        <v>157</v>
      </c>
      <c r="B24" s="754"/>
      <c r="C24" s="754"/>
      <c r="D24" s="754"/>
      <c r="E24" s="754"/>
      <c r="F24" s="754"/>
      <c r="G24" s="754"/>
      <c r="H24" s="754"/>
      <c r="I24" s="754"/>
      <c r="J24" s="754"/>
      <c r="K24" s="754"/>
      <c r="L24" s="754"/>
      <c r="M24" s="754"/>
      <c r="N24" s="754"/>
      <c r="O24" s="754"/>
      <c r="P24" s="754"/>
      <c r="Q24" s="754"/>
      <c r="R24" s="754"/>
      <c r="S24" s="754"/>
      <c r="T24" s="754"/>
      <c r="U24" s="755"/>
      <c r="V24" s="552">
        <v>12</v>
      </c>
      <c r="W24" s="553"/>
      <c r="X24" s="553"/>
      <c r="Y24" s="553"/>
      <c r="Z24" s="553"/>
      <c r="AA24" s="554"/>
      <c r="AB24" s="546" t="s">
        <v>158</v>
      </c>
      <c r="AC24" s="547"/>
      <c r="AD24" s="547"/>
      <c r="AE24" s="548"/>
      <c r="AG24" s="461"/>
      <c r="AH24" s="621"/>
      <c r="AI24" s="621"/>
      <c r="AJ24" s="621"/>
      <c r="AK24" s="621"/>
      <c r="AL24" s="621"/>
      <c r="AM24" s="621"/>
      <c r="AN24" s="621"/>
      <c r="AO24" s="621"/>
      <c r="AP24" s="621"/>
      <c r="AQ24" s="621"/>
      <c r="AR24" s="621"/>
      <c r="AS24" s="621"/>
      <c r="AT24" s="621"/>
      <c r="AU24" s="621"/>
      <c r="AV24" s="621"/>
      <c r="AW24" s="621"/>
      <c r="AX24" s="621"/>
      <c r="AY24" s="621"/>
      <c r="AZ24" s="621"/>
      <c r="BA24" s="621"/>
      <c r="BB24" s="621"/>
      <c r="BC24" s="622"/>
      <c r="BD24" s="626"/>
      <c r="BE24" s="627"/>
      <c r="BF24" s="627"/>
      <c r="BG24" s="627"/>
      <c r="BH24" s="627"/>
      <c r="BI24" s="628"/>
    </row>
    <row r="25" spans="1:62" s="33" customFormat="1" ht="15.75" customHeight="1" x14ac:dyDescent="0.35">
      <c r="A25" s="364"/>
      <c r="B25" s="399"/>
      <c r="C25" s="399"/>
      <c r="D25" s="399"/>
      <c r="E25" s="399"/>
      <c r="F25" s="399"/>
      <c r="G25" s="399"/>
      <c r="H25" s="399"/>
      <c r="I25" s="399"/>
      <c r="J25" s="399"/>
      <c r="K25" s="399"/>
      <c r="L25" s="399"/>
      <c r="M25" s="399"/>
      <c r="N25" s="399"/>
      <c r="O25" s="399"/>
      <c r="P25" s="399"/>
      <c r="Q25" s="399"/>
      <c r="R25" s="399"/>
      <c r="S25" s="399"/>
      <c r="T25" s="399"/>
      <c r="U25" s="400"/>
      <c r="V25" s="555"/>
      <c r="W25" s="556"/>
      <c r="X25" s="556"/>
      <c r="Y25" s="556"/>
      <c r="Z25" s="556"/>
      <c r="AA25" s="557"/>
      <c r="AB25" s="549"/>
      <c r="AC25" s="550"/>
      <c r="AD25" s="550"/>
      <c r="AE25" s="551"/>
      <c r="AG25" s="461"/>
      <c r="AH25" s="621"/>
      <c r="AI25" s="621"/>
      <c r="AJ25" s="621"/>
      <c r="AK25" s="621"/>
      <c r="AL25" s="621"/>
      <c r="AM25" s="621"/>
      <c r="AN25" s="621"/>
      <c r="AO25" s="621"/>
      <c r="AP25" s="621"/>
      <c r="AQ25" s="621"/>
      <c r="AR25" s="621"/>
      <c r="AS25" s="621"/>
      <c r="AT25" s="621"/>
      <c r="AU25" s="621"/>
      <c r="AV25" s="621"/>
      <c r="AW25" s="621"/>
      <c r="AX25" s="621"/>
      <c r="AY25" s="621"/>
      <c r="AZ25" s="621"/>
      <c r="BA25" s="621"/>
      <c r="BB25" s="621"/>
      <c r="BC25" s="622"/>
      <c r="BD25" s="626"/>
      <c r="BE25" s="627"/>
      <c r="BF25" s="627"/>
      <c r="BG25" s="627"/>
      <c r="BH25" s="627"/>
      <c r="BI25" s="628"/>
    </row>
    <row r="26" spans="1:62" s="33" customFormat="1" ht="15.75" customHeight="1" x14ac:dyDescent="0.35">
      <c r="A26" s="734" t="s">
        <v>124</v>
      </c>
      <c r="B26" s="731"/>
      <c r="C26" s="731"/>
      <c r="D26" s="731"/>
      <c r="E26" s="731"/>
      <c r="F26" s="731"/>
      <c r="G26" s="731"/>
      <c r="H26" s="731"/>
      <c r="I26" s="731"/>
      <c r="J26" s="731"/>
      <c r="K26" s="731"/>
      <c r="L26" s="731"/>
      <c r="M26" s="731"/>
      <c r="N26" s="731"/>
      <c r="O26" s="731"/>
      <c r="P26" s="731"/>
      <c r="Q26" s="731"/>
      <c r="R26" s="731"/>
      <c r="S26" s="731"/>
      <c r="T26" s="731"/>
      <c r="U26" s="731"/>
      <c r="V26" s="733">
        <f>V20</f>
        <v>4.25</v>
      </c>
      <c r="W26" s="733"/>
      <c r="X26" s="733"/>
      <c r="Y26" s="733"/>
      <c r="Z26" s="733"/>
      <c r="AA26" s="733"/>
      <c r="AB26" s="731" t="s">
        <v>53</v>
      </c>
      <c r="AC26" s="731"/>
      <c r="AD26" s="731"/>
      <c r="AE26" s="732"/>
      <c r="AF26" s="73" t="b">
        <v>1</v>
      </c>
      <c r="AG26" s="461"/>
      <c r="AH26" s="621"/>
      <c r="AI26" s="621"/>
      <c r="AJ26" s="621"/>
      <c r="AK26" s="621"/>
      <c r="AL26" s="621"/>
      <c r="AM26" s="621"/>
      <c r="AN26" s="621"/>
      <c r="AO26" s="621"/>
      <c r="AP26" s="621"/>
      <c r="AQ26" s="621"/>
      <c r="AR26" s="621"/>
      <c r="AS26" s="621"/>
      <c r="AT26" s="621"/>
      <c r="AU26" s="621"/>
      <c r="AV26" s="621"/>
      <c r="AW26" s="621"/>
      <c r="AX26" s="621"/>
      <c r="AY26" s="621"/>
      <c r="AZ26" s="621"/>
      <c r="BA26" s="621"/>
      <c r="BB26" s="621"/>
      <c r="BC26" s="622"/>
      <c r="BD26" s="626"/>
      <c r="BE26" s="627"/>
      <c r="BF26" s="627"/>
      <c r="BG26" s="627"/>
      <c r="BH26" s="627"/>
      <c r="BI26" s="628"/>
    </row>
    <row r="27" spans="1:62" s="33" customFormat="1" ht="15.75" customHeight="1" x14ac:dyDescent="0.35">
      <c r="A27" s="279" t="s">
        <v>160</v>
      </c>
      <c r="B27" s="735"/>
      <c r="C27" s="735"/>
      <c r="D27" s="735"/>
      <c r="E27" s="735"/>
      <c r="F27" s="735"/>
      <c r="G27" s="735"/>
      <c r="H27" s="735"/>
      <c r="I27" s="735"/>
      <c r="J27" s="735"/>
      <c r="K27" s="735"/>
      <c r="L27" s="735"/>
      <c r="M27" s="735"/>
      <c r="N27" s="735"/>
      <c r="O27" s="735"/>
      <c r="P27" s="735"/>
      <c r="Q27" s="735"/>
      <c r="R27" s="735"/>
      <c r="S27" s="735"/>
      <c r="T27" s="735"/>
      <c r="U27" s="735"/>
      <c r="V27" s="281">
        <v>10</v>
      </c>
      <c r="W27" s="281"/>
      <c r="X27" s="281"/>
      <c r="Y27" s="281"/>
      <c r="Z27" s="281"/>
      <c r="AA27" s="281"/>
      <c r="AB27" s="737" t="s">
        <v>126</v>
      </c>
      <c r="AC27" s="737"/>
      <c r="AD27" s="737"/>
      <c r="AE27" s="289"/>
      <c r="AG27" s="364"/>
      <c r="AH27" s="399"/>
      <c r="AI27" s="399"/>
      <c r="AJ27" s="399"/>
      <c r="AK27" s="399"/>
      <c r="AL27" s="399"/>
      <c r="AM27" s="399"/>
      <c r="AN27" s="399"/>
      <c r="AO27" s="399"/>
      <c r="AP27" s="399"/>
      <c r="AQ27" s="399"/>
      <c r="AR27" s="399"/>
      <c r="AS27" s="399"/>
      <c r="AT27" s="399"/>
      <c r="AU27" s="399"/>
      <c r="AV27" s="399"/>
      <c r="AW27" s="399"/>
      <c r="AX27" s="399"/>
      <c r="AY27" s="399"/>
      <c r="AZ27" s="399"/>
      <c r="BA27" s="399"/>
      <c r="BB27" s="399"/>
      <c r="BC27" s="400"/>
      <c r="BD27" s="629"/>
      <c r="BE27" s="630"/>
      <c r="BF27" s="630"/>
      <c r="BG27" s="630"/>
      <c r="BH27" s="630"/>
      <c r="BI27" s="631"/>
    </row>
    <row r="28" spans="1:62" s="33" customFormat="1" ht="15.75" customHeight="1" x14ac:dyDescent="0.35">
      <c r="A28" s="280"/>
      <c r="B28" s="736"/>
      <c r="C28" s="736"/>
      <c r="D28" s="736"/>
      <c r="E28" s="736"/>
      <c r="F28" s="736"/>
      <c r="G28" s="736"/>
      <c r="H28" s="736"/>
      <c r="I28" s="736"/>
      <c r="J28" s="736"/>
      <c r="K28" s="736"/>
      <c r="L28" s="736"/>
      <c r="M28" s="736"/>
      <c r="N28" s="736"/>
      <c r="O28" s="736"/>
      <c r="P28" s="736"/>
      <c r="Q28" s="736"/>
      <c r="R28" s="736"/>
      <c r="S28" s="736"/>
      <c r="T28" s="736"/>
      <c r="U28" s="736"/>
      <c r="V28" s="282"/>
      <c r="W28" s="282"/>
      <c r="X28" s="282"/>
      <c r="Y28" s="282"/>
      <c r="Z28" s="282"/>
      <c r="AA28" s="282"/>
      <c r="AB28" s="738"/>
      <c r="AC28" s="738"/>
      <c r="AD28" s="738"/>
      <c r="AE28" s="290"/>
      <c r="AF28" s="83" t="b">
        <v>0</v>
      </c>
      <c r="AG28" s="363" t="s">
        <v>188</v>
      </c>
      <c r="AH28" s="397"/>
      <c r="AI28" s="397"/>
      <c r="AJ28" s="397"/>
      <c r="AK28" s="397"/>
      <c r="AL28" s="397"/>
      <c r="AM28" s="397"/>
      <c r="AN28" s="397"/>
      <c r="AO28" s="397"/>
      <c r="AP28" s="397"/>
      <c r="AQ28" s="397"/>
      <c r="AR28" s="397"/>
      <c r="AS28" s="397"/>
      <c r="AT28" s="397"/>
      <c r="AU28" s="397"/>
      <c r="AV28" s="397"/>
      <c r="AW28" s="397"/>
      <c r="AX28" s="397"/>
      <c r="AY28" s="397"/>
      <c r="AZ28" s="397"/>
      <c r="BA28" s="397"/>
      <c r="BB28" s="397"/>
      <c r="BC28" s="398"/>
      <c r="BD28" s="623">
        <f>V62</f>
        <v>291</v>
      </c>
      <c r="BE28" s="624"/>
      <c r="BF28" s="624"/>
      <c r="BG28" s="624"/>
      <c r="BH28" s="624"/>
      <c r="BI28" s="625"/>
    </row>
    <row r="29" spans="1:62" s="33" customFormat="1" ht="15.75" customHeight="1" x14ac:dyDescent="0.35">
      <c r="A29" s="579" t="s">
        <v>121</v>
      </c>
      <c r="B29" s="580"/>
      <c r="C29" s="580"/>
      <c r="D29" s="580"/>
      <c r="E29" s="580"/>
      <c r="F29" s="580"/>
      <c r="G29" s="580"/>
      <c r="H29" s="580"/>
      <c r="I29" s="580"/>
      <c r="J29" s="580"/>
      <c r="K29" s="580"/>
      <c r="L29" s="580"/>
      <c r="M29" s="580"/>
      <c r="N29" s="580"/>
      <c r="O29" s="580"/>
      <c r="P29" s="580"/>
      <c r="Q29" s="580"/>
      <c r="R29" s="580"/>
      <c r="S29" s="580"/>
      <c r="T29" s="580"/>
      <c r="U29" s="581"/>
      <c r="V29" s="709">
        <f>IF(V24&gt;0,V24*V26*V27,"")</f>
        <v>510</v>
      </c>
      <c r="W29" s="710"/>
      <c r="X29" s="710"/>
      <c r="Y29" s="710"/>
      <c r="Z29" s="710"/>
      <c r="AA29" s="711"/>
      <c r="AB29" s="540" t="s">
        <v>53</v>
      </c>
      <c r="AC29" s="541"/>
      <c r="AD29" s="541"/>
      <c r="AE29" s="542"/>
      <c r="AF29" s="73"/>
      <c r="AG29" s="461"/>
      <c r="AH29" s="621"/>
      <c r="AI29" s="621"/>
      <c r="AJ29" s="621"/>
      <c r="AK29" s="621"/>
      <c r="AL29" s="621"/>
      <c r="AM29" s="621"/>
      <c r="AN29" s="621"/>
      <c r="AO29" s="621"/>
      <c r="AP29" s="621"/>
      <c r="AQ29" s="621"/>
      <c r="AR29" s="621"/>
      <c r="AS29" s="621"/>
      <c r="AT29" s="621"/>
      <c r="AU29" s="621"/>
      <c r="AV29" s="621"/>
      <c r="AW29" s="621"/>
      <c r="AX29" s="621"/>
      <c r="AY29" s="621"/>
      <c r="AZ29" s="621"/>
      <c r="BA29" s="621"/>
      <c r="BB29" s="621"/>
      <c r="BC29" s="622"/>
      <c r="BD29" s="626"/>
      <c r="BE29" s="627"/>
      <c r="BF29" s="627"/>
      <c r="BG29" s="627"/>
      <c r="BH29" s="627"/>
      <c r="BI29" s="628"/>
    </row>
    <row r="30" spans="1:62" s="33" customFormat="1" ht="15.75" customHeight="1" thickBot="1" x14ac:dyDescent="0.4">
      <c r="A30" s="582"/>
      <c r="B30" s="583"/>
      <c r="C30" s="583"/>
      <c r="D30" s="583"/>
      <c r="E30" s="583"/>
      <c r="F30" s="583"/>
      <c r="G30" s="583"/>
      <c r="H30" s="583"/>
      <c r="I30" s="583"/>
      <c r="J30" s="583"/>
      <c r="K30" s="583"/>
      <c r="L30" s="583"/>
      <c r="M30" s="583"/>
      <c r="N30" s="583"/>
      <c r="O30" s="583"/>
      <c r="P30" s="583"/>
      <c r="Q30" s="583"/>
      <c r="R30" s="583"/>
      <c r="S30" s="583"/>
      <c r="T30" s="583"/>
      <c r="U30" s="584"/>
      <c r="V30" s="712"/>
      <c r="W30" s="713"/>
      <c r="X30" s="713"/>
      <c r="Y30" s="713"/>
      <c r="Z30" s="713"/>
      <c r="AA30" s="714"/>
      <c r="AB30" s="543"/>
      <c r="AC30" s="544"/>
      <c r="AD30" s="544"/>
      <c r="AE30" s="545"/>
      <c r="AF30" s="83" t="b">
        <v>0</v>
      </c>
      <c r="AG30" s="364"/>
      <c r="AH30" s="399"/>
      <c r="AI30" s="399"/>
      <c r="AJ30" s="399"/>
      <c r="AK30" s="399"/>
      <c r="AL30" s="399"/>
      <c r="AM30" s="399"/>
      <c r="AN30" s="399"/>
      <c r="AO30" s="399"/>
      <c r="AP30" s="399"/>
      <c r="AQ30" s="399"/>
      <c r="AR30" s="399"/>
      <c r="AS30" s="399"/>
      <c r="AT30" s="399"/>
      <c r="AU30" s="399"/>
      <c r="AV30" s="399"/>
      <c r="AW30" s="399"/>
      <c r="AX30" s="399"/>
      <c r="AY30" s="399"/>
      <c r="AZ30" s="399"/>
      <c r="BA30" s="399"/>
      <c r="BB30" s="399"/>
      <c r="BC30" s="400"/>
      <c r="BD30" s="629"/>
      <c r="BE30" s="630"/>
      <c r="BF30" s="630"/>
      <c r="BG30" s="630"/>
      <c r="BH30" s="630"/>
      <c r="BI30" s="631"/>
    </row>
    <row r="31" spans="1:62" s="33" customFormat="1" ht="15.75" customHeight="1" thickBot="1" x14ac:dyDescent="0.4">
      <c r="AF31" s="73"/>
      <c r="AG31" s="609" t="s">
        <v>166</v>
      </c>
      <c r="AH31" s="610"/>
      <c r="AI31" s="610"/>
      <c r="AJ31" s="610"/>
      <c r="AK31" s="610"/>
      <c r="AL31" s="610"/>
      <c r="AM31" s="610"/>
      <c r="AN31" s="610"/>
      <c r="AO31" s="610"/>
      <c r="AP31" s="610"/>
      <c r="AQ31" s="610"/>
      <c r="AR31" s="610"/>
      <c r="AS31" s="610"/>
      <c r="AT31" s="610"/>
      <c r="AU31" s="610"/>
      <c r="AV31" s="610"/>
      <c r="AW31" s="610"/>
      <c r="AX31" s="610"/>
      <c r="AY31" s="610"/>
      <c r="AZ31" s="610"/>
      <c r="BA31" s="610"/>
      <c r="BB31" s="610"/>
      <c r="BC31" s="611"/>
      <c r="BD31" s="615">
        <f>IF(BJ31&lt;=0,"",BJ31)</f>
        <v>2101</v>
      </c>
      <c r="BE31" s="616"/>
      <c r="BF31" s="616"/>
      <c r="BG31" s="616"/>
      <c r="BH31" s="616"/>
      <c r="BI31" s="617"/>
      <c r="BJ31" s="88">
        <f>SUM(BD20:BD28)</f>
        <v>2101</v>
      </c>
    </row>
    <row r="32" spans="1:62" s="33" customFormat="1" ht="15.75" customHeight="1" thickBot="1" x14ac:dyDescent="0.4">
      <c r="A32" s="632" t="s">
        <v>189</v>
      </c>
      <c r="B32" s="633"/>
      <c r="C32" s="633"/>
      <c r="D32" s="633"/>
      <c r="E32" s="633"/>
      <c r="F32" s="633"/>
      <c r="G32" s="633"/>
      <c r="H32" s="633"/>
      <c r="I32" s="633"/>
      <c r="J32" s="633"/>
      <c r="K32" s="633"/>
      <c r="L32" s="633"/>
      <c r="M32" s="633"/>
      <c r="N32" s="633"/>
      <c r="O32" s="633"/>
      <c r="P32" s="633"/>
      <c r="Q32" s="633"/>
      <c r="R32" s="633"/>
      <c r="S32" s="633"/>
      <c r="T32" s="633"/>
      <c r="U32" s="633"/>
      <c r="V32" s="633"/>
      <c r="W32" s="633"/>
      <c r="X32" s="633"/>
      <c r="Y32" s="633"/>
      <c r="Z32" s="633"/>
      <c r="AA32" s="633"/>
      <c r="AB32" s="633"/>
      <c r="AC32" s="633"/>
      <c r="AD32" s="633"/>
      <c r="AE32" s="634"/>
      <c r="AF32" s="73"/>
      <c r="AG32" s="612"/>
      <c r="AH32" s="613"/>
      <c r="AI32" s="613"/>
      <c r="AJ32" s="613"/>
      <c r="AK32" s="613"/>
      <c r="AL32" s="613"/>
      <c r="AM32" s="613"/>
      <c r="AN32" s="613"/>
      <c r="AO32" s="613"/>
      <c r="AP32" s="613"/>
      <c r="AQ32" s="613"/>
      <c r="AR32" s="613"/>
      <c r="AS32" s="613"/>
      <c r="AT32" s="613"/>
      <c r="AU32" s="613"/>
      <c r="AV32" s="613"/>
      <c r="AW32" s="613"/>
      <c r="AX32" s="613"/>
      <c r="AY32" s="613"/>
      <c r="AZ32" s="613"/>
      <c r="BA32" s="613"/>
      <c r="BB32" s="613"/>
      <c r="BC32" s="614"/>
      <c r="BD32" s="618"/>
      <c r="BE32" s="619"/>
      <c r="BF32" s="619"/>
      <c r="BG32" s="619"/>
      <c r="BH32" s="619"/>
      <c r="BI32" s="620"/>
    </row>
    <row r="33" spans="1:61" s="33" customFormat="1" ht="15.75" customHeight="1" x14ac:dyDescent="0.35">
      <c r="A33" s="635"/>
      <c r="B33" s="636"/>
      <c r="C33" s="636"/>
      <c r="D33" s="636"/>
      <c r="E33" s="636"/>
      <c r="F33" s="636"/>
      <c r="G33" s="636"/>
      <c r="H33" s="636"/>
      <c r="I33" s="636"/>
      <c r="J33" s="636"/>
      <c r="K33" s="636"/>
      <c r="L33" s="636"/>
      <c r="M33" s="636"/>
      <c r="N33" s="636"/>
      <c r="O33" s="636"/>
      <c r="P33" s="636"/>
      <c r="Q33" s="636"/>
      <c r="R33" s="636"/>
      <c r="S33" s="636"/>
      <c r="T33" s="636"/>
      <c r="U33" s="636"/>
      <c r="V33" s="636"/>
      <c r="W33" s="636"/>
      <c r="X33" s="636"/>
      <c r="Y33" s="636"/>
      <c r="Z33" s="636"/>
      <c r="AA33" s="636"/>
      <c r="AB33" s="636"/>
      <c r="AC33" s="636"/>
      <c r="AD33" s="636"/>
      <c r="AE33" s="637"/>
      <c r="AF33" s="118"/>
      <c r="BD33" s="84"/>
    </row>
    <row r="34" spans="1:61" s="33" customFormat="1" ht="15.75" customHeight="1" thickBot="1" x14ac:dyDescent="0.4">
      <c r="A34" s="635"/>
      <c r="B34" s="636"/>
      <c r="C34" s="636"/>
      <c r="D34" s="636"/>
      <c r="E34" s="636"/>
      <c r="F34" s="636"/>
      <c r="G34" s="636"/>
      <c r="H34" s="636"/>
      <c r="I34" s="636"/>
      <c r="J34" s="636"/>
      <c r="K34" s="636"/>
      <c r="L34" s="636"/>
      <c r="M34" s="636"/>
      <c r="N34" s="636"/>
      <c r="O34" s="636"/>
      <c r="P34" s="636"/>
      <c r="Q34" s="636"/>
      <c r="R34" s="636"/>
      <c r="S34" s="636"/>
      <c r="T34" s="636"/>
      <c r="U34" s="636"/>
      <c r="V34" s="636"/>
      <c r="W34" s="636"/>
      <c r="X34" s="636"/>
      <c r="Y34" s="636"/>
      <c r="Z34" s="636"/>
      <c r="AA34" s="636"/>
      <c r="AB34" s="636"/>
      <c r="AC34" s="636"/>
      <c r="AD34" s="636"/>
      <c r="AE34" s="637"/>
      <c r="AF34" s="67"/>
    </row>
    <row r="35" spans="1:61" s="33" customFormat="1" ht="15.75" customHeight="1" thickBot="1" x14ac:dyDescent="0.4">
      <c r="A35" s="638"/>
      <c r="B35" s="639"/>
      <c r="C35" s="639"/>
      <c r="D35" s="639"/>
      <c r="E35" s="639"/>
      <c r="F35" s="639"/>
      <c r="G35" s="639"/>
      <c r="H35" s="639"/>
      <c r="I35" s="639"/>
      <c r="J35" s="639"/>
      <c r="K35" s="639"/>
      <c r="L35" s="639"/>
      <c r="M35" s="639"/>
      <c r="N35" s="639"/>
      <c r="O35" s="639"/>
      <c r="P35" s="639"/>
      <c r="Q35" s="639"/>
      <c r="R35" s="639"/>
      <c r="S35" s="639"/>
      <c r="T35" s="639"/>
      <c r="U35" s="639"/>
      <c r="V35" s="639"/>
      <c r="W35" s="639"/>
      <c r="X35" s="639"/>
      <c r="Y35" s="639"/>
      <c r="Z35" s="639"/>
      <c r="AA35" s="639"/>
      <c r="AB35" s="639"/>
      <c r="AC35" s="639"/>
      <c r="AD35" s="639"/>
      <c r="AE35" s="640"/>
      <c r="AF35" s="118"/>
      <c r="AG35" s="601" t="s">
        <v>168</v>
      </c>
      <c r="AH35" s="602"/>
      <c r="AI35" s="602"/>
      <c r="AJ35" s="602"/>
      <c r="AK35" s="602"/>
      <c r="AL35" s="602"/>
      <c r="AM35" s="602"/>
      <c r="AN35" s="602"/>
      <c r="AO35" s="602"/>
      <c r="AP35" s="602"/>
      <c r="AQ35" s="602"/>
      <c r="AR35" s="602"/>
      <c r="AS35" s="602"/>
      <c r="AT35" s="602"/>
      <c r="AU35" s="602"/>
      <c r="AV35" s="602"/>
      <c r="AW35" s="602"/>
      <c r="AX35" s="602"/>
      <c r="AY35" s="602"/>
      <c r="AZ35" s="602"/>
      <c r="BA35" s="602"/>
      <c r="BB35" s="602"/>
      <c r="BC35" s="602"/>
      <c r="BD35" s="602"/>
      <c r="BE35" s="602"/>
      <c r="BF35" s="602"/>
      <c r="BG35" s="602"/>
      <c r="BH35" s="602"/>
      <c r="BI35" s="603"/>
    </row>
    <row r="36" spans="1:61" s="33" customFormat="1" ht="15.75" customHeight="1" thickBot="1" x14ac:dyDescent="0.4">
      <c r="AF36" s="67"/>
      <c r="AG36" s="604"/>
      <c r="AH36" s="605"/>
      <c r="AI36" s="605"/>
      <c r="AJ36" s="605"/>
      <c r="AK36" s="605"/>
      <c r="AL36" s="605"/>
      <c r="AM36" s="605"/>
      <c r="AN36" s="605"/>
      <c r="AO36" s="605"/>
      <c r="AP36" s="605"/>
      <c r="AQ36" s="605"/>
      <c r="AR36" s="605"/>
      <c r="AS36" s="605"/>
      <c r="AT36" s="605"/>
      <c r="AU36" s="605"/>
      <c r="AV36" s="605"/>
      <c r="AW36" s="605"/>
      <c r="AX36" s="605"/>
      <c r="AY36" s="605"/>
      <c r="AZ36" s="605"/>
      <c r="BA36" s="605"/>
      <c r="BB36" s="605"/>
      <c r="BC36" s="605"/>
      <c r="BD36" s="605"/>
      <c r="BE36" s="605"/>
      <c r="BF36" s="605"/>
      <c r="BG36" s="605"/>
      <c r="BH36" s="605"/>
      <c r="BI36" s="606"/>
    </row>
    <row r="37" spans="1:61" s="33" customFormat="1" ht="15.75" customHeight="1" thickBot="1" x14ac:dyDescent="0.4">
      <c r="V37" s="84"/>
      <c r="AF37" s="118"/>
      <c r="AG37" s="592" t="s">
        <v>171</v>
      </c>
      <c r="AH37" s="593"/>
      <c r="AI37" s="593"/>
      <c r="AJ37" s="593"/>
      <c r="AK37" s="593"/>
      <c r="AL37" s="593"/>
      <c r="AM37" s="593"/>
      <c r="AN37" s="593"/>
      <c r="AO37" s="593"/>
      <c r="AP37" s="593"/>
      <c r="AQ37" s="593"/>
      <c r="AR37" s="593"/>
      <c r="AS37" s="593"/>
      <c r="AT37" s="593"/>
      <c r="AU37" s="593"/>
      <c r="AV37" s="593"/>
      <c r="AW37" s="593"/>
      <c r="AX37" s="593"/>
      <c r="AY37" s="593"/>
      <c r="AZ37" s="593"/>
      <c r="BA37" s="593"/>
      <c r="BB37" s="593"/>
      <c r="BC37" s="593"/>
      <c r="BD37" s="593"/>
      <c r="BE37" s="593"/>
      <c r="BF37" s="593"/>
      <c r="BG37" s="593"/>
      <c r="BH37" s="593"/>
      <c r="BI37" s="594"/>
    </row>
    <row r="38" spans="1:61" s="33" customFormat="1" ht="15.75" customHeight="1" x14ac:dyDescent="0.35">
      <c r="A38" s="252" t="s">
        <v>190</v>
      </c>
      <c r="B38" s="253"/>
      <c r="C38" s="253"/>
      <c r="D38" s="253"/>
      <c r="E38" s="253"/>
      <c r="F38" s="253"/>
      <c r="G38" s="253"/>
      <c r="H38" s="253"/>
      <c r="I38" s="253"/>
      <c r="J38" s="253"/>
      <c r="K38" s="253"/>
      <c r="L38" s="253"/>
      <c r="M38" s="253"/>
      <c r="N38" s="253"/>
      <c r="O38" s="253"/>
      <c r="P38" s="253"/>
      <c r="Q38" s="253"/>
      <c r="R38" s="253"/>
      <c r="S38" s="253"/>
      <c r="T38" s="253"/>
      <c r="U38" s="253"/>
      <c r="V38" s="253"/>
      <c r="W38" s="253"/>
      <c r="X38" s="253"/>
      <c r="Y38" s="253"/>
      <c r="Z38" s="253"/>
      <c r="AA38" s="253"/>
      <c r="AB38" s="253"/>
      <c r="AC38" s="253"/>
      <c r="AD38" s="253"/>
      <c r="AE38" s="254"/>
      <c r="AF38" s="67"/>
      <c r="AG38" s="595"/>
      <c r="AH38" s="596"/>
      <c r="AI38" s="596"/>
      <c r="AJ38" s="596"/>
      <c r="AK38" s="596"/>
      <c r="AL38" s="596"/>
      <c r="AM38" s="596"/>
      <c r="AN38" s="596"/>
      <c r="AO38" s="596"/>
      <c r="AP38" s="596"/>
      <c r="AQ38" s="596"/>
      <c r="AR38" s="596"/>
      <c r="AS38" s="596"/>
      <c r="AT38" s="596"/>
      <c r="AU38" s="596"/>
      <c r="AV38" s="596"/>
      <c r="AW38" s="596"/>
      <c r="AX38" s="596"/>
      <c r="AY38" s="596"/>
      <c r="AZ38" s="596"/>
      <c r="BA38" s="596"/>
      <c r="BB38" s="596"/>
      <c r="BC38" s="596"/>
      <c r="BD38" s="596"/>
      <c r="BE38" s="596"/>
      <c r="BF38" s="596"/>
      <c r="BG38" s="596"/>
      <c r="BH38" s="596"/>
      <c r="BI38" s="597"/>
    </row>
    <row r="39" spans="1:61" s="33" customFormat="1" ht="15.75" customHeight="1" x14ac:dyDescent="0.35">
      <c r="A39" s="255"/>
      <c r="B39" s="256"/>
      <c r="C39" s="256"/>
      <c r="D39" s="256"/>
      <c r="E39" s="256"/>
      <c r="F39" s="256"/>
      <c r="G39" s="256"/>
      <c r="H39" s="256"/>
      <c r="I39" s="256"/>
      <c r="J39" s="256"/>
      <c r="K39" s="256"/>
      <c r="L39" s="256"/>
      <c r="M39" s="256"/>
      <c r="N39" s="256"/>
      <c r="O39" s="256"/>
      <c r="P39" s="256"/>
      <c r="Q39" s="256"/>
      <c r="R39" s="256"/>
      <c r="S39" s="256"/>
      <c r="T39" s="256"/>
      <c r="U39" s="256"/>
      <c r="V39" s="256"/>
      <c r="W39" s="256"/>
      <c r="X39" s="256"/>
      <c r="Y39" s="256"/>
      <c r="Z39" s="256"/>
      <c r="AA39" s="256"/>
      <c r="AB39" s="256"/>
      <c r="AC39" s="256"/>
      <c r="AD39" s="256"/>
      <c r="AE39" s="257"/>
      <c r="AF39" s="67"/>
      <c r="AG39" s="595"/>
      <c r="AH39" s="596"/>
      <c r="AI39" s="596"/>
      <c r="AJ39" s="596"/>
      <c r="AK39" s="596"/>
      <c r="AL39" s="596"/>
      <c r="AM39" s="596"/>
      <c r="AN39" s="596"/>
      <c r="AO39" s="596"/>
      <c r="AP39" s="596"/>
      <c r="AQ39" s="596"/>
      <c r="AR39" s="596"/>
      <c r="AS39" s="596"/>
      <c r="AT39" s="596"/>
      <c r="AU39" s="596"/>
      <c r="AV39" s="596"/>
      <c r="AW39" s="596"/>
      <c r="AX39" s="596"/>
      <c r="AY39" s="596"/>
      <c r="AZ39" s="596"/>
      <c r="BA39" s="596"/>
      <c r="BB39" s="596"/>
      <c r="BC39" s="596"/>
      <c r="BD39" s="596"/>
      <c r="BE39" s="596"/>
      <c r="BF39" s="596"/>
      <c r="BG39" s="596"/>
      <c r="BH39" s="596"/>
      <c r="BI39" s="597"/>
    </row>
    <row r="40" spans="1:61" s="33" customFormat="1" ht="15.75" customHeight="1" thickBot="1" x14ac:dyDescent="0.4">
      <c r="A40" s="255"/>
      <c r="B40" s="256"/>
      <c r="C40" s="256"/>
      <c r="D40" s="256"/>
      <c r="E40" s="256"/>
      <c r="F40" s="256"/>
      <c r="G40" s="256"/>
      <c r="H40" s="256"/>
      <c r="I40" s="256"/>
      <c r="J40" s="256"/>
      <c r="K40" s="256"/>
      <c r="L40" s="256"/>
      <c r="M40" s="256"/>
      <c r="N40" s="256"/>
      <c r="O40" s="256"/>
      <c r="P40" s="256"/>
      <c r="Q40" s="256"/>
      <c r="R40" s="256"/>
      <c r="S40" s="256"/>
      <c r="T40" s="256"/>
      <c r="U40" s="256"/>
      <c r="V40" s="256"/>
      <c r="W40" s="256"/>
      <c r="X40" s="256"/>
      <c r="Y40" s="256"/>
      <c r="Z40" s="256"/>
      <c r="AA40" s="256"/>
      <c r="AB40" s="256"/>
      <c r="AC40" s="256"/>
      <c r="AD40" s="256"/>
      <c r="AE40" s="257"/>
      <c r="AF40" s="67"/>
      <c r="AG40" s="598"/>
      <c r="AH40" s="599"/>
      <c r="AI40" s="599"/>
      <c r="AJ40" s="599"/>
      <c r="AK40" s="599"/>
      <c r="AL40" s="599"/>
      <c r="AM40" s="599"/>
      <c r="AN40" s="599"/>
      <c r="AO40" s="599"/>
      <c r="AP40" s="599"/>
      <c r="AQ40" s="599"/>
      <c r="AR40" s="599"/>
      <c r="AS40" s="599"/>
      <c r="AT40" s="599"/>
      <c r="AU40" s="599"/>
      <c r="AV40" s="599"/>
      <c r="AW40" s="599"/>
      <c r="AX40" s="599"/>
      <c r="AY40" s="599"/>
      <c r="AZ40" s="599"/>
      <c r="BA40" s="599"/>
      <c r="BB40" s="599"/>
      <c r="BC40" s="599"/>
      <c r="BD40" s="599"/>
      <c r="BE40" s="599"/>
      <c r="BF40" s="599"/>
      <c r="BG40" s="599"/>
      <c r="BH40" s="599"/>
      <c r="BI40" s="600"/>
    </row>
    <row r="41" spans="1:61" s="33" customFormat="1" ht="15.75" customHeight="1" thickBot="1" x14ac:dyDescent="0.4">
      <c r="A41" s="255"/>
      <c r="B41" s="256"/>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c r="AA41" s="256"/>
      <c r="AB41" s="256"/>
      <c r="AC41" s="256"/>
      <c r="AD41" s="256"/>
      <c r="AE41" s="257"/>
      <c r="AF41" s="67"/>
    </row>
    <row r="42" spans="1:61" s="33" customFormat="1" ht="15.75" customHeight="1" thickBot="1" x14ac:dyDescent="0.4">
      <c r="A42" s="529" t="s">
        <v>191</v>
      </c>
      <c r="B42" s="530"/>
      <c r="C42" s="530"/>
      <c r="D42" s="530"/>
      <c r="E42" s="530"/>
      <c r="F42" s="530"/>
      <c r="G42" s="530"/>
      <c r="H42" s="530"/>
      <c r="I42" s="530"/>
      <c r="J42" s="530"/>
      <c r="K42" s="530"/>
      <c r="L42" s="530"/>
      <c r="M42" s="530"/>
      <c r="N42" s="530"/>
      <c r="O42" s="530"/>
      <c r="P42" s="530"/>
      <c r="Q42" s="530"/>
      <c r="R42" s="530"/>
      <c r="S42" s="530"/>
      <c r="T42" s="530"/>
      <c r="U42" s="530"/>
      <c r="V42" s="531">
        <f>TARIFFER!M36</f>
        <v>1300</v>
      </c>
      <c r="W42" s="531"/>
      <c r="X42" s="531"/>
      <c r="Y42" s="531"/>
      <c r="Z42" s="531"/>
      <c r="AA42" s="531"/>
      <c r="AB42" s="532" t="s">
        <v>53</v>
      </c>
      <c r="AC42" s="532"/>
      <c r="AD42" s="532"/>
      <c r="AE42" s="533"/>
      <c r="AF42" s="67"/>
    </row>
    <row r="43" spans="1:61" s="33" customFormat="1" ht="15.75" customHeight="1" x14ac:dyDescent="0.35">
      <c r="A43" s="558" t="s">
        <v>175</v>
      </c>
      <c r="B43" s="559"/>
      <c r="C43" s="559"/>
      <c r="D43" s="559"/>
      <c r="E43" s="559"/>
      <c r="F43" s="559"/>
      <c r="G43" s="559"/>
      <c r="H43" s="559"/>
      <c r="I43" s="559"/>
      <c r="J43" s="559"/>
      <c r="K43" s="559"/>
      <c r="L43" s="559"/>
      <c r="M43" s="559"/>
      <c r="N43" s="559"/>
      <c r="O43" s="559"/>
      <c r="P43" s="559"/>
      <c r="Q43" s="559"/>
      <c r="R43" s="559"/>
      <c r="S43" s="559"/>
      <c r="T43" s="559"/>
      <c r="U43" s="560"/>
      <c r="V43" s="552">
        <v>19</v>
      </c>
      <c r="W43" s="553"/>
      <c r="X43" s="553"/>
      <c r="Y43" s="553"/>
      <c r="Z43" s="553"/>
      <c r="AA43" s="554"/>
      <c r="AB43" s="546" t="s">
        <v>176</v>
      </c>
      <c r="AC43" s="547"/>
      <c r="AD43" s="547"/>
      <c r="AE43" s="548"/>
      <c r="AF43" s="67"/>
      <c r="AG43" s="601" t="s">
        <v>173</v>
      </c>
      <c r="AH43" s="602"/>
      <c r="AI43" s="602"/>
      <c r="AJ43" s="602"/>
      <c r="AK43" s="602"/>
      <c r="AL43" s="602"/>
      <c r="AM43" s="602"/>
      <c r="AN43" s="602"/>
      <c r="AO43" s="602"/>
      <c r="AP43" s="602"/>
      <c r="AQ43" s="602"/>
      <c r="AR43" s="602"/>
      <c r="AS43" s="602"/>
      <c r="AT43" s="602"/>
      <c r="AU43" s="602"/>
      <c r="AV43" s="602"/>
      <c r="AW43" s="602"/>
      <c r="AX43" s="602"/>
      <c r="AY43" s="602"/>
      <c r="AZ43" s="602"/>
      <c r="BA43" s="602"/>
      <c r="BB43" s="602"/>
      <c r="BC43" s="602"/>
      <c r="BD43" s="602"/>
      <c r="BE43" s="602"/>
      <c r="BF43" s="602"/>
      <c r="BG43" s="602"/>
      <c r="BH43" s="602"/>
      <c r="BI43" s="603"/>
    </row>
    <row r="44" spans="1:61" s="33" customFormat="1" ht="15.75" customHeight="1" thickBot="1" x14ac:dyDescent="0.4">
      <c r="A44" s="561"/>
      <c r="B44" s="562"/>
      <c r="C44" s="562"/>
      <c r="D44" s="562"/>
      <c r="E44" s="562"/>
      <c r="F44" s="562"/>
      <c r="G44" s="562"/>
      <c r="H44" s="562"/>
      <c r="I44" s="562"/>
      <c r="J44" s="562"/>
      <c r="K44" s="562"/>
      <c r="L44" s="562"/>
      <c r="M44" s="562"/>
      <c r="N44" s="562"/>
      <c r="O44" s="562"/>
      <c r="P44" s="562"/>
      <c r="Q44" s="562"/>
      <c r="R44" s="562"/>
      <c r="S44" s="562"/>
      <c r="T44" s="562"/>
      <c r="U44" s="563"/>
      <c r="V44" s="555"/>
      <c r="W44" s="556"/>
      <c r="X44" s="556"/>
      <c r="Y44" s="556"/>
      <c r="Z44" s="556"/>
      <c r="AA44" s="557"/>
      <c r="AB44" s="549"/>
      <c r="AC44" s="550"/>
      <c r="AD44" s="550"/>
      <c r="AE44" s="551"/>
      <c r="AF44" s="67"/>
      <c r="AG44" s="604"/>
      <c r="AH44" s="605"/>
      <c r="AI44" s="605"/>
      <c r="AJ44" s="605"/>
      <c r="AK44" s="605"/>
      <c r="AL44" s="605"/>
      <c r="AM44" s="605"/>
      <c r="AN44" s="605"/>
      <c r="AO44" s="605"/>
      <c r="AP44" s="605"/>
      <c r="AQ44" s="605"/>
      <c r="AR44" s="605"/>
      <c r="AS44" s="605"/>
      <c r="AT44" s="605"/>
      <c r="AU44" s="605"/>
      <c r="AV44" s="605"/>
      <c r="AW44" s="605"/>
      <c r="AX44" s="605"/>
      <c r="AY44" s="605"/>
      <c r="AZ44" s="605"/>
      <c r="BA44" s="605"/>
      <c r="BB44" s="605"/>
      <c r="BC44" s="605"/>
      <c r="BD44" s="605"/>
      <c r="BE44" s="605"/>
      <c r="BF44" s="605"/>
      <c r="BG44" s="605"/>
      <c r="BH44" s="605"/>
      <c r="BI44" s="606"/>
    </row>
    <row r="45" spans="1:61" s="33" customFormat="1" ht="15.75" customHeight="1" x14ac:dyDescent="0.35">
      <c r="A45" s="363" t="s">
        <v>178</v>
      </c>
      <c r="B45" s="397"/>
      <c r="C45" s="397"/>
      <c r="D45" s="397"/>
      <c r="E45" s="397"/>
      <c r="F45" s="397"/>
      <c r="G45" s="397"/>
      <c r="H45" s="397"/>
      <c r="I45" s="397"/>
      <c r="J45" s="397"/>
      <c r="K45" s="397"/>
      <c r="L45" s="397"/>
      <c r="M45" s="397"/>
      <c r="N45" s="397"/>
      <c r="O45" s="397"/>
      <c r="P45" s="397"/>
      <c r="Q45" s="397"/>
      <c r="R45" s="397"/>
      <c r="S45" s="397"/>
      <c r="T45" s="397"/>
      <c r="U45" s="398"/>
      <c r="V45" s="573">
        <v>1</v>
      </c>
      <c r="W45" s="574"/>
      <c r="X45" s="574"/>
      <c r="Y45" s="574"/>
      <c r="Z45" s="574"/>
      <c r="AA45" s="575"/>
      <c r="AB45" s="576" t="s">
        <v>170</v>
      </c>
      <c r="AC45" s="577"/>
      <c r="AD45" s="577"/>
      <c r="AE45" s="578"/>
      <c r="AF45" s="67"/>
      <c r="AG45" s="252" t="s">
        <v>174</v>
      </c>
      <c r="AH45" s="253"/>
      <c r="AI45" s="253"/>
      <c r="AJ45" s="253"/>
      <c r="AK45" s="253"/>
      <c r="AL45" s="253"/>
      <c r="AM45" s="253"/>
      <c r="AN45" s="253"/>
      <c r="AO45" s="253"/>
      <c r="AP45" s="253"/>
      <c r="AQ45" s="253"/>
      <c r="AR45" s="253"/>
      <c r="AS45" s="253"/>
      <c r="AT45" s="253"/>
      <c r="AU45" s="253"/>
      <c r="AV45" s="253"/>
      <c r="AW45" s="253"/>
      <c r="AX45" s="253"/>
      <c r="AY45" s="253"/>
      <c r="AZ45" s="607">
        <f>TARIFFER!K27</f>
        <v>2.67</v>
      </c>
      <c r="BA45" s="607"/>
      <c r="BB45" s="607"/>
      <c r="BC45" s="607"/>
      <c r="BD45" s="607"/>
      <c r="BE45" s="607"/>
      <c r="BF45" s="602" t="s">
        <v>53</v>
      </c>
      <c r="BG45" s="602"/>
      <c r="BH45" s="602"/>
      <c r="BI45" s="603"/>
    </row>
    <row r="46" spans="1:61" s="33" customFormat="1" ht="15.75" customHeight="1" thickBot="1" x14ac:dyDescent="0.4">
      <c r="A46" s="364"/>
      <c r="B46" s="399"/>
      <c r="C46" s="399"/>
      <c r="D46" s="399"/>
      <c r="E46" s="399"/>
      <c r="F46" s="399"/>
      <c r="G46" s="399"/>
      <c r="H46" s="399"/>
      <c r="I46" s="399"/>
      <c r="J46" s="399"/>
      <c r="K46" s="399"/>
      <c r="L46" s="399"/>
      <c r="M46" s="399"/>
      <c r="N46" s="399"/>
      <c r="O46" s="399"/>
      <c r="P46" s="399"/>
      <c r="Q46" s="399"/>
      <c r="R46" s="399"/>
      <c r="S46" s="399"/>
      <c r="T46" s="399"/>
      <c r="U46" s="400"/>
      <c r="V46" s="555"/>
      <c r="W46" s="556"/>
      <c r="X46" s="556"/>
      <c r="Y46" s="556"/>
      <c r="Z46" s="556"/>
      <c r="AA46" s="557"/>
      <c r="AB46" s="549"/>
      <c r="AC46" s="550"/>
      <c r="AD46" s="550"/>
      <c r="AE46" s="551"/>
      <c r="AF46" s="67"/>
      <c r="AG46" s="477"/>
      <c r="AH46" s="478"/>
      <c r="AI46" s="478"/>
      <c r="AJ46" s="478"/>
      <c r="AK46" s="478"/>
      <c r="AL46" s="478"/>
      <c r="AM46" s="478"/>
      <c r="AN46" s="478"/>
      <c r="AO46" s="478"/>
      <c r="AP46" s="478"/>
      <c r="AQ46" s="478"/>
      <c r="AR46" s="478"/>
      <c r="AS46" s="478"/>
      <c r="AT46" s="478"/>
      <c r="AU46" s="478"/>
      <c r="AV46" s="478"/>
      <c r="AW46" s="478"/>
      <c r="AX46" s="478"/>
      <c r="AY46" s="478"/>
      <c r="AZ46" s="608"/>
      <c r="BA46" s="608"/>
      <c r="BB46" s="608"/>
      <c r="BC46" s="608"/>
      <c r="BD46" s="608"/>
      <c r="BE46" s="608"/>
      <c r="BF46" s="605"/>
      <c r="BG46" s="605"/>
      <c r="BH46" s="605"/>
      <c r="BI46" s="606"/>
    </row>
    <row r="47" spans="1:61" s="33" customFormat="1" ht="15.75" customHeight="1" x14ac:dyDescent="0.35">
      <c r="A47" s="579" t="s">
        <v>121</v>
      </c>
      <c r="B47" s="580"/>
      <c r="C47" s="580"/>
      <c r="D47" s="580"/>
      <c r="E47" s="580"/>
      <c r="F47" s="580"/>
      <c r="G47" s="580"/>
      <c r="H47" s="580"/>
      <c r="I47" s="580"/>
      <c r="J47" s="580"/>
      <c r="K47" s="580"/>
      <c r="L47" s="580"/>
      <c r="M47" s="580"/>
      <c r="N47" s="580"/>
      <c r="O47" s="580"/>
      <c r="P47" s="580"/>
      <c r="Q47" s="580"/>
      <c r="R47" s="580"/>
      <c r="S47" s="580"/>
      <c r="T47" s="580"/>
      <c r="U47" s="581"/>
      <c r="V47" s="585">
        <f>IF(AND(V43&lt;=0),(""),IF(AND(V43&gt;0,V43&lt;=19.99),(V42*V45),IF(AND(V43&gt;19.99,V43&lt;1000000),("FOR STOR"))))</f>
        <v>1300</v>
      </c>
      <c r="W47" s="586"/>
      <c r="X47" s="586"/>
      <c r="Y47" s="586"/>
      <c r="Z47" s="586"/>
      <c r="AA47" s="587"/>
      <c r="AB47" s="540" t="s">
        <v>53</v>
      </c>
      <c r="AC47" s="541"/>
      <c r="AD47" s="541"/>
      <c r="AE47" s="542"/>
      <c r="AF47" s="67"/>
      <c r="AG47" s="592" t="s">
        <v>177</v>
      </c>
      <c r="AH47" s="593"/>
      <c r="AI47" s="593"/>
      <c r="AJ47" s="593"/>
      <c r="AK47" s="593"/>
      <c r="AL47" s="593"/>
      <c r="AM47" s="593"/>
      <c r="AN47" s="593"/>
      <c r="AO47" s="593"/>
      <c r="AP47" s="593"/>
      <c r="AQ47" s="593"/>
      <c r="AR47" s="593"/>
      <c r="AS47" s="593"/>
      <c r="AT47" s="593"/>
      <c r="AU47" s="593"/>
      <c r="AV47" s="593"/>
      <c r="AW47" s="593"/>
      <c r="AX47" s="593"/>
      <c r="AY47" s="593"/>
      <c r="AZ47" s="593"/>
      <c r="BA47" s="593"/>
      <c r="BB47" s="593"/>
      <c r="BC47" s="593"/>
      <c r="BD47" s="593"/>
      <c r="BE47" s="593"/>
      <c r="BF47" s="593"/>
      <c r="BG47" s="593"/>
      <c r="BH47" s="593"/>
      <c r="BI47" s="594"/>
    </row>
    <row r="48" spans="1:61" s="33" customFormat="1" ht="15.75" customHeight="1" thickBot="1" x14ac:dyDescent="0.4">
      <c r="A48" s="582"/>
      <c r="B48" s="583"/>
      <c r="C48" s="583"/>
      <c r="D48" s="583"/>
      <c r="E48" s="583"/>
      <c r="F48" s="583"/>
      <c r="G48" s="583"/>
      <c r="H48" s="583"/>
      <c r="I48" s="583"/>
      <c r="J48" s="583"/>
      <c r="K48" s="583"/>
      <c r="L48" s="583"/>
      <c r="M48" s="583"/>
      <c r="N48" s="583"/>
      <c r="O48" s="583"/>
      <c r="P48" s="583"/>
      <c r="Q48" s="583"/>
      <c r="R48" s="583"/>
      <c r="S48" s="583"/>
      <c r="T48" s="583"/>
      <c r="U48" s="584"/>
      <c r="V48" s="588"/>
      <c r="W48" s="589"/>
      <c r="X48" s="589"/>
      <c r="Y48" s="589"/>
      <c r="Z48" s="589"/>
      <c r="AA48" s="590"/>
      <c r="AB48" s="543"/>
      <c r="AC48" s="544"/>
      <c r="AD48" s="544"/>
      <c r="AE48" s="545"/>
      <c r="AF48" s="67"/>
      <c r="AG48" s="595"/>
      <c r="AH48" s="596"/>
      <c r="AI48" s="596"/>
      <c r="AJ48" s="596"/>
      <c r="AK48" s="596"/>
      <c r="AL48" s="596"/>
      <c r="AM48" s="596"/>
      <c r="AN48" s="596"/>
      <c r="AO48" s="596"/>
      <c r="AP48" s="596"/>
      <c r="AQ48" s="596"/>
      <c r="AR48" s="596"/>
      <c r="AS48" s="596"/>
      <c r="AT48" s="596"/>
      <c r="AU48" s="596"/>
      <c r="AV48" s="596"/>
      <c r="AW48" s="596"/>
      <c r="AX48" s="596"/>
      <c r="AY48" s="596"/>
      <c r="AZ48" s="596"/>
      <c r="BA48" s="596"/>
      <c r="BB48" s="596"/>
      <c r="BC48" s="596"/>
      <c r="BD48" s="596"/>
      <c r="BE48" s="596"/>
      <c r="BF48" s="596"/>
      <c r="BG48" s="596"/>
      <c r="BH48" s="596"/>
      <c r="BI48" s="597"/>
    </row>
    <row r="49" spans="1:61" s="33" customFormat="1" ht="15.75" customHeight="1" x14ac:dyDescent="0.35">
      <c r="A49" s="591" t="str">
        <f>IF(V43&gt;6.1,"Båten er for stor for dette valget. Bruk skejmaet for fritidsfartøy","")</f>
        <v>Båten er for stor for dette valget. Bruk skejmaet for fritidsfartøy</v>
      </c>
      <c r="B49" s="591"/>
      <c r="C49" s="591"/>
      <c r="D49" s="591"/>
      <c r="E49" s="591"/>
      <c r="F49" s="591"/>
      <c r="G49" s="591"/>
      <c r="H49" s="591"/>
      <c r="I49" s="591"/>
      <c r="J49" s="591"/>
      <c r="K49" s="591"/>
      <c r="L49" s="591"/>
      <c r="M49" s="591"/>
      <c r="N49" s="591"/>
      <c r="O49" s="591"/>
      <c r="P49" s="591"/>
      <c r="Q49" s="591"/>
      <c r="R49" s="591"/>
      <c r="S49" s="591"/>
      <c r="T49" s="591"/>
      <c r="U49" s="591"/>
      <c r="V49" s="591"/>
      <c r="W49" s="591"/>
      <c r="X49" s="591"/>
      <c r="Y49" s="591"/>
      <c r="Z49" s="591"/>
      <c r="AA49" s="591"/>
      <c r="AB49" s="591"/>
      <c r="AC49" s="591"/>
      <c r="AD49" s="591"/>
      <c r="AE49" s="591"/>
      <c r="AF49" s="67"/>
      <c r="AG49" s="595"/>
      <c r="AH49" s="596"/>
      <c r="AI49" s="596"/>
      <c r="AJ49" s="596"/>
      <c r="AK49" s="596"/>
      <c r="AL49" s="596"/>
      <c r="AM49" s="596"/>
      <c r="AN49" s="596"/>
      <c r="AO49" s="596"/>
      <c r="AP49" s="596"/>
      <c r="AQ49" s="596"/>
      <c r="AR49" s="596"/>
      <c r="AS49" s="596"/>
      <c r="AT49" s="596"/>
      <c r="AU49" s="596"/>
      <c r="AV49" s="596"/>
      <c r="AW49" s="596"/>
      <c r="AX49" s="596"/>
      <c r="AY49" s="596"/>
      <c r="AZ49" s="596"/>
      <c r="BA49" s="596"/>
      <c r="BB49" s="596"/>
      <c r="BC49" s="596"/>
      <c r="BD49" s="596"/>
      <c r="BE49" s="596"/>
      <c r="BF49" s="596"/>
      <c r="BG49" s="596"/>
      <c r="BH49" s="596"/>
      <c r="BI49" s="597"/>
    </row>
    <row r="50" spans="1:61" s="33" customFormat="1" ht="15.75" customHeight="1" x14ac:dyDescent="0.35">
      <c r="V50" s="84"/>
      <c r="AF50" s="67"/>
      <c r="AG50" s="595"/>
      <c r="AH50" s="596"/>
      <c r="AI50" s="596"/>
      <c r="AJ50" s="596"/>
      <c r="AK50" s="596"/>
      <c r="AL50" s="596"/>
      <c r="AM50" s="596"/>
      <c r="AN50" s="596"/>
      <c r="AO50" s="596"/>
      <c r="AP50" s="596"/>
      <c r="AQ50" s="596"/>
      <c r="AR50" s="596"/>
      <c r="AS50" s="596"/>
      <c r="AT50" s="596"/>
      <c r="AU50" s="596"/>
      <c r="AV50" s="596"/>
      <c r="AW50" s="596"/>
      <c r="AX50" s="596"/>
      <c r="AY50" s="596"/>
      <c r="AZ50" s="596"/>
      <c r="BA50" s="596"/>
      <c r="BB50" s="596"/>
      <c r="BC50" s="596"/>
      <c r="BD50" s="596"/>
      <c r="BE50" s="596"/>
      <c r="BF50" s="596"/>
      <c r="BG50" s="596"/>
      <c r="BH50" s="596"/>
      <c r="BI50" s="597"/>
    </row>
    <row r="51" spans="1:61" s="33" customFormat="1" ht="16" thickBot="1" x14ac:dyDescent="0.4">
      <c r="V51" s="84"/>
      <c r="AF51" s="67"/>
      <c r="AG51" s="595"/>
      <c r="AH51" s="596"/>
      <c r="AI51" s="596"/>
      <c r="AJ51" s="596"/>
      <c r="AK51" s="596"/>
      <c r="AL51" s="596"/>
      <c r="AM51" s="596"/>
      <c r="AN51" s="596"/>
      <c r="AO51" s="596"/>
      <c r="AP51" s="596"/>
      <c r="AQ51" s="596"/>
      <c r="AR51" s="596"/>
      <c r="AS51" s="596"/>
      <c r="AT51" s="596"/>
      <c r="AU51" s="596"/>
      <c r="AV51" s="596"/>
      <c r="AW51" s="596"/>
      <c r="AX51" s="596"/>
      <c r="AY51" s="596"/>
      <c r="AZ51" s="596"/>
      <c r="BA51" s="596"/>
      <c r="BB51" s="596"/>
      <c r="BC51" s="596"/>
      <c r="BD51" s="596"/>
      <c r="BE51" s="596"/>
      <c r="BF51" s="596"/>
      <c r="BG51" s="596"/>
      <c r="BH51" s="596"/>
      <c r="BI51" s="597"/>
    </row>
    <row r="52" spans="1:61" s="33" customFormat="1" ht="15.75" customHeight="1" x14ac:dyDescent="0.35">
      <c r="A52" s="252" t="s">
        <v>192</v>
      </c>
      <c r="B52" s="253"/>
      <c r="C52" s="253"/>
      <c r="D52" s="253"/>
      <c r="E52" s="253"/>
      <c r="F52" s="253"/>
      <c r="G52" s="253"/>
      <c r="H52" s="253"/>
      <c r="I52" s="253"/>
      <c r="J52" s="253"/>
      <c r="K52" s="253"/>
      <c r="L52" s="253"/>
      <c r="M52" s="253"/>
      <c r="N52" s="253"/>
      <c r="O52" s="253"/>
      <c r="P52" s="253"/>
      <c r="Q52" s="253"/>
      <c r="R52" s="253"/>
      <c r="S52" s="253"/>
      <c r="T52" s="253"/>
      <c r="U52" s="253"/>
      <c r="V52" s="253"/>
      <c r="W52" s="253"/>
      <c r="X52" s="253"/>
      <c r="Y52" s="253"/>
      <c r="Z52" s="253"/>
      <c r="AA52" s="253"/>
      <c r="AB52" s="253"/>
      <c r="AC52" s="253"/>
      <c r="AD52" s="253"/>
      <c r="AE52" s="254"/>
      <c r="AF52" s="67"/>
      <c r="AG52" s="595"/>
      <c r="AH52" s="596"/>
      <c r="AI52" s="596"/>
      <c r="AJ52" s="596"/>
      <c r="AK52" s="596"/>
      <c r="AL52" s="596"/>
      <c r="AM52" s="596"/>
      <c r="AN52" s="596"/>
      <c r="AO52" s="596"/>
      <c r="AP52" s="596"/>
      <c r="AQ52" s="596"/>
      <c r="AR52" s="596"/>
      <c r="AS52" s="596"/>
      <c r="AT52" s="596"/>
      <c r="AU52" s="596"/>
      <c r="AV52" s="596"/>
      <c r="AW52" s="596"/>
      <c r="AX52" s="596"/>
      <c r="AY52" s="596"/>
      <c r="AZ52" s="596"/>
      <c r="BA52" s="596"/>
      <c r="BB52" s="596"/>
      <c r="BC52" s="596"/>
      <c r="BD52" s="596"/>
      <c r="BE52" s="596"/>
      <c r="BF52" s="596"/>
      <c r="BG52" s="596"/>
      <c r="BH52" s="596"/>
      <c r="BI52" s="597"/>
    </row>
    <row r="53" spans="1:61" s="33" customFormat="1" ht="15.75" customHeight="1" x14ac:dyDescent="0.35">
      <c r="A53" s="255"/>
      <c r="B53" s="256"/>
      <c r="C53" s="256"/>
      <c r="D53" s="256"/>
      <c r="E53" s="256"/>
      <c r="F53" s="256"/>
      <c r="G53" s="256"/>
      <c r="H53" s="256"/>
      <c r="I53" s="256"/>
      <c r="J53" s="256"/>
      <c r="K53" s="256"/>
      <c r="L53" s="256"/>
      <c r="M53" s="256"/>
      <c r="N53" s="256"/>
      <c r="O53" s="256"/>
      <c r="P53" s="256"/>
      <c r="Q53" s="256"/>
      <c r="R53" s="256"/>
      <c r="S53" s="256"/>
      <c r="T53" s="256"/>
      <c r="U53" s="256"/>
      <c r="V53" s="256"/>
      <c r="W53" s="256"/>
      <c r="X53" s="256"/>
      <c r="Y53" s="256"/>
      <c r="Z53" s="256"/>
      <c r="AA53" s="256"/>
      <c r="AB53" s="256"/>
      <c r="AC53" s="256"/>
      <c r="AD53" s="256"/>
      <c r="AE53" s="257"/>
      <c r="AF53" s="67"/>
      <c r="AG53" s="595"/>
      <c r="AH53" s="596"/>
      <c r="AI53" s="596"/>
      <c r="AJ53" s="596"/>
      <c r="AK53" s="596"/>
      <c r="AL53" s="596"/>
      <c r="AM53" s="596"/>
      <c r="AN53" s="596"/>
      <c r="AO53" s="596"/>
      <c r="AP53" s="596"/>
      <c r="AQ53" s="596"/>
      <c r="AR53" s="596"/>
      <c r="AS53" s="596"/>
      <c r="AT53" s="596"/>
      <c r="AU53" s="596"/>
      <c r="AV53" s="596"/>
      <c r="AW53" s="596"/>
      <c r="AX53" s="596"/>
      <c r="AY53" s="596"/>
      <c r="AZ53" s="596"/>
      <c r="BA53" s="596"/>
      <c r="BB53" s="596"/>
      <c r="BC53" s="596"/>
      <c r="BD53" s="596"/>
      <c r="BE53" s="596"/>
      <c r="BF53" s="596"/>
      <c r="BG53" s="596"/>
      <c r="BH53" s="596"/>
      <c r="BI53" s="597"/>
    </row>
    <row r="54" spans="1:61" s="33" customFormat="1" ht="16.5" customHeight="1" thickBot="1" x14ac:dyDescent="0.4">
      <c r="A54" s="255"/>
      <c r="B54" s="256"/>
      <c r="C54" s="256"/>
      <c r="D54" s="256"/>
      <c r="E54" s="256"/>
      <c r="F54" s="256"/>
      <c r="G54" s="256"/>
      <c r="H54" s="256"/>
      <c r="I54" s="256"/>
      <c r="J54" s="256"/>
      <c r="K54" s="256"/>
      <c r="L54" s="256"/>
      <c r="M54" s="256"/>
      <c r="N54" s="256"/>
      <c r="O54" s="256"/>
      <c r="P54" s="256"/>
      <c r="Q54" s="256"/>
      <c r="R54" s="256"/>
      <c r="S54" s="256"/>
      <c r="T54" s="256"/>
      <c r="U54" s="256"/>
      <c r="V54" s="256"/>
      <c r="W54" s="256"/>
      <c r="X54" s="256"/>
      <c r="Y54" s="256"/>
      <c r="Z54" s="256"/>
      <c r="AA54" s="256"/>
      <c r="AB54" s="256"/>
      <c r="AC54" s="256"/>
      <c r="AD54" s="256"/>
      <c r="AE54" s="257"/>
      <c r="AF54" s="67"/>
      <c r="AG54" s="595"/>
      <c r="AH54" s="596"/>
      <c r="AI54" s="596"/>
      <c r="AJ54" s="596"/>
      <c r="AK54" s="596"/>
      <c r="AL54" s="596"/>
      <c r="AM54" s="596"/>
      <c r="AN54" s="596"/>
      <c r="AO54" s="596"/>
      <c r="AP54" s="596"/>
      <c r="AQ54" s="596"/>
      <c r="AR54" s="596"/>
      <c r="AS54" s="596"/>
      <c r="AT54" s="596"/>
      <c r="AU54" s="596"/>
      <c r="AV54" s="596"/>
      <c r="AW54" s="596"/>
      <c r="AX54" s="596"/>
      <c r="AY54" s="596"/>
      <c r="AZ54" s="596"/>
      <c r="BA54" s="596"/>
      <c r="BB54" s="596"/>
      <c r="BC54" s="596"/>
      <c r="BD54" s="596"/>
      <c r="BE54" s="596"/>
      <c r="BF54" s="596"/>
      <c r="BG54" s="596"/>
      <c r="BH54" s="596"/>
      <c r="BI54" s="597"/>
    </row>
    <row r="55" spans="1:61" s="33" customFormat="1" ht="16" thickBot="1" x14ac:dyDescent="0.4">
      <c r="A55" s="741" t="s">
        <v>193</v>
      </c>
      <c r="B55" s="742"/>
      <c r="C55" s="742"/>
      <c r="D55" s="742"/>
      <c r="E55" s="742"/>
      <c r="F55" s="742"/>
      <c r="G55" s="742"/>
      <c r="H55" s="742"/>
      <c r="I55" s="742"/>
      <c r="J55" s="742"/>
      <c r="K55" s="742"/>
      <c r="L55" s="742"/>
      <c r="M55" s="742"/>
      <c r="N55" s="742"/>
      <c r="O55" s="742"/>
      <c r="P55" s="742"/>
      <c r="Q55" s="742"/>
      <c r="R55" s="742"/>
      <c r="S55" s="742"/>
      <c r="T55" s="742"/>
      <c r="U55" s="742"/>
      <c r="V55" s="739">
        <v>16</v>
      </c>
      <c r="W55" s="739"/>
      <c r="X55" s="739"/>
      <c r="Y55" s="739"/>
      <c r="Z55" s="739"/>
      <c r="AA55" s="739"/>
      <c r="AB55" s="546" t="s">
        <v>158</v>
      </c>
      <c r="AC55" s="547"/>
      <c r="AD55" s="547"/>
      <c r="AE55" s="548"/>
      <c r="AF55" s="67"/>
      <c r="AG55" s="598"/>
      <c r="AH55" s="599"/>
      <c r="AI55" s="599"/>
      <c r="AJ55" s="599"/>
      <c r="AK55" s="599"/>
      <c r="AL55" s="599"/>
      <c r="AM55" s="599"/>
      <c r="AN55" s="599"/>
      <c r="AO55" s="599"/>
      <c r="AP55" s="599"/>
      <c r="AQ55" s="599"/>
      <c r="AR55" s="599"/>
      <c r="AS55" s="599"/>
      <c r="AT55" s="599"/>
      <c r="AU55" s="599"/>
      <c r="AV55" s="599"/>
      <c r="AW55" s="599"/>
      <c r="AX55" s="599"/>
      <c r="AY55" s="599"/>
      <c r="AZ55" s="599"/>
      <c r="BA55" s="599"/>
      <c r="BB55" s="599"/>
      <c r="BC55" s="599"/>
      <c r="BD55" s="599"/>
      <c r="BE55" s="599"/>
      <c r="BF55" s="599"/>
      <c r="BG55" s="599"/>
      <c r="BH55" s="599"/>
      <c r="BI55" s="600"/>
    </row>
    <row r="56" spans="1:61" s="33" customFormat="1" ht="15.5" x14ac:dyDescent="0.35">
      <c r="A56" s="743"/>
      <c r="B56" s="366"/>
      <c r="C56" s="366"/>
      <c r="D56" s="366"/>
      <c r="E56" s="366"/>
      <c r="F56" s="366"/>
      <c r="G56" s="366"/>
      <c r="H56" s="366"/>
      <c r="I56" s="366"/>
      <c r="J56" s="366"/>
      <c r="K56" s="366"/>
      <c r="L56" s="366"/>
      <c r="M56" s="366"/>
      <c r="N56" s="366"/>
      <c r="O56" s="366"/>
      <c r="P56" s="366"/>
      <c r="Q56" s="366"/>
      <c r="R56" s="366"/>
      <c r="S56" s="366"/>
      <c r="T56" s="366"/>
      <c r="U56" s="366"/>
      <c r="V56" s="740"/>
      <c r="W56" s="740"/>
      <c r="X56" s="740"/>
      <c r="Y56" s="740"/>
      <c r="Z56" s="740"/>
      <c r="AA56" s="740"/>
      <c r="AB56" s="549"/>
      <c r="AC56" s="550"/>
      <c r="AD56" s="550"/>
      <c r="AE56" s="551"/>
      <c r="AF56" s="67"/>
    </row>
    <row r="57" spans="1:61" s="33" customFormat="1" ht="15.75" customHeight="1" x14ac:dyDescent="0.35">
      <c r="A57" s="276" t="s">
        <v>194</v>
      </c>
      <c r="B57" s="744"/>
      <c r="C57" s="744"/>
      <c r="D57" s="744"/>
      <c r="E57" s="744"/>
      <c r="F57" s="744"/>
      <c r="G57" s="744"/>
      <c r="H57" s="744"/>
      <c r="I57" s="744"/>
      <c r="J57" s="744"/>
      <c r="K57" s="744"/>
      <c r="L57" s="744"/>
      <c r="M57" s="744"/>
      <c r="N57" s="744"/>
      <c r="O57" s="744"/>
      <c r="P57" s="744"/>
      <c r="Q57" s="744"/>
      <c r="R57" s="744"/>
      <c r="S57" s="744"/>
      <c r="T57" s="744"/>
      <c r="U57" s="744"/>
      <c r="V57" s="277">
        <v>20</v>
      </c>
      <c r="W57" s="277"/>
      <c r="X57" s="277"/>
      <c r="Y57" s="277"/>
      <c r="Z57" s="277"/>
      <c r="AA57" s="277"/>
      <c r="AB57" s="689" t="s">
        <v>61</v>
      </c>
      <c r="AC57" s="689"/>
      <c r="AD57" s="689"/>
      <c r="AE57" s="690"/>
      <c r="AF57" s="67"/>
    </row>
    <row r="58" spans="1:61" s="33" customFormat="1" ht="15.75" customHeight="1" x14ac:dyDescent="0.35">
      <c r="A58" s="276"/>
      <c r="B58" s="744"/>
      <c r="C58" s="744"/>
      <c r="D58" s="744"/>
      <c r="E58" s="744"/>
      <c r="F58" s="744"/>
      <c r="G58" s="744"/>
      <c r="H58" s="744"/>
      <c r="I58" s="744"/>
      <c r="J58" s="744"/>
      <c r="K58" s="744"/>
      <c r="L58" s="744"/>
      <c r="M58" s="744"/>
      <c r="N58" s="744"/>
      <c r="O58" s="744"/>
      <c r="P58" s="744"/>
      <c r="Q58" s="744"/>
      <c r="R58" s="744"/>
      <c r="S58" s="744"/>
      <c r="T58" s="744"/>
      <c r="U58" s="744"/>
      <c r="V58" s="277"/>
      <c r="W58" s="277"/>
      <c r="X58" s="277"/>
      <c r="Y58" s="277"/>
      <c r="Z58" s="277"/>
      <c r="AA58" s="277"/>
      <c r="AB58" s="689"/>
      <c r="AC58" s="689"/>
      <c r="AD58" s="689"/>
      <c r="AE58" s="690"/>
      <c r="AF58" s="67"/>
    </row>
    <row r="59" spans="1:61" s="33" customFormat="1" ht="15.75" customHeight="1" x14ac:dyDescent="0.4">
      <c r="A59" s="487" t="s">
        <v>64</v>
      </c>
      <c r="B59" s="488"/>
      <c r="C59" s="488"/>
      <c r="D59" s="488"/>
      <c r="E59" s="488"/>
      <c r="F59" s="488"/>
      <c r="G59" s="488"/>
      <c r="H59" s="488"/>
      <c r="I59" s="488"/>
      <c r="J59" s="488"/>
      <c r="K59" s="488"/>
      <c r="L59" s="488"/>
      <c r="M59" s="488"/>
      <c r="N59" s="488"/>
      <c r="O59" s="488"/>
      <c r="P59" s="488"/>
      <c r="Q59" s="488"/>
      <c r="R59" s="488"/>
      <c r="S59" s="488"/>
      <c r="T59" s="488"/>
      <c r="U59" s="488"/>
      <c r="V59" s="745">
        <f>_xlfn.XLOOKUP(V57,TARIFFER!B14:B18,TARIFFER!E14:E18,0,-1,)+_xlfn.XLOOKUP(V57,TARIFFER!B14:B18,TARIFFER!C14:C18,,1,)*(V57-_xlfn.XLOOKUP(V57,TARIFFER!B14:B18,TARIFFER!B14:B18,0,-1,))</f>
        <v>97</v>
      </c>
      <c r="W59" s="745"/>
      <c r="X59" s="745"/>
      <c r="Y59" s="745"/>
      <c r="Z59" s="745"/>
      <c r="AA59" s="745"/>
      <c r="AB59" s="488" t="s">
        <v>53</v>
      </c>
      <c r="AC59" s="488"/>
      <c r="AD59" s="488"/>
      <c r="AE59" s="746"/>
      <c r="AF59" s="67"/>
    </row>
    <row r="60" spans="1:61" s="33" customFormat="1" ht="15.75" customHeight="1" x14ac:dyDescent="0.35">
      <c r="A60" s="749" t="s">
        <v>195</v>
      </c>
      <c r="B60" s="750"/>
      <c r="C60" s="750"/>
      <c r="D60" s="750"/>
      <c r="E60" s="750"/>
      <c r="F60" s="750"/>
      <c r="G60" s="750"/>
      <c r="H60" s="750"/>
      <c r="I60" s="750"/>
      <c r="J60" s="750"/>
      <c r="K60" s="750"/>
      <c r="L60" s="750"/>
      <c r="M60" s="750"/>
      <c r="N60" s="750"/>
      <c r="O60" s="750"/>
      <c r="P60" s="750"/>
      <c r="Q60" s="750"/>
      <c r="R60" s="750"/>
      <c r="S60" s="750"/>
      <c r="T60" s="750"/>
      <c r="U60" s="750"/>
      <c r="V60" s="277">
        <v>3</v>
      </c>
      <c r="W60" s="277"/>
      <c r="X60" s="277"/>
      <c r="Y60" s="277"/>
      <c r="Z60" s="277"/>
      <c r="AA60" s="277"/>
      <c r="AB60" s="700" t="s">
        <v>196</v>
      </c>
      <c r="AC60" s="700"/>
      <c r="AD60" s="700"/>
      <c r="AE60" s="278"/>
      <c r="AF60" s="67"/>
    </row>
    <row r="61" spans="1:61" s="33" customFormat="1" ht="15.75" customHeight="1" x14ac:dyDescent="0.35">
      <c r="A61" s="749"/>
      <c r="B61" s="750"/>
      <c r="C61" s="750"/>
      <c r="D61" s="750"/>
      <c r="E61" s="750"/>
      <c r="F61" s="750"/>
      <c r="G61" s="750"/>
      <c r="H61" s="750"/>
      <c r="I61" s="750"/>
      <c r="J61" s="750"/>
      <c r="K61" s="750"/>
      <c r="L61" s="750"/>
      <c r="M61" s="750"/>
      <c r="N61" s="750"/>
      <c r="O61" s="750"/>
      <c r="P61" s="750"/>
      <c r="Q61" s="750"/>
      <c r="R61" s="750"/>
      <c r="S61" s="750"/>
      <c r="T61" s="750"/>
      <c r="U61" s="750"/>
      <c r="V61" s="277"/>
      <c r="W61" s="277"/>
      <c r="X61" s="277"/>
      <c r="Y61" s="277"/>
      <c r="Z61" s="277"/>
      <c r="AA61" s="277"/>
      <c r="AB61" s="700"/>
      <c r="AC61" s="700"/>
      <c r="AD61" s="700"/>
      <c r="AE61" s="278"/>
      <c r="AF61" s="67"/>
    </row>
    <row r="62" spans="1:61" s="33" customFormat="1" ht="15.75" customHeight="1" x14ac:dyDescent="0.35">
      <c r="A62" s="751" t="s">
        <v>142</v>
      </c>
      <c r="B62" s="752"/>
      <c r="C62" s="752"/>
      <c r="D62" s="752"/>
      <c r="E62" s="752"/>
      <c r="F62" s="752"/>
      <c r="G62" s="752"/>
      <c r="H62" s="752"/>
      <c r="I62" s="752"/>
      <c r="J62" s="752"/>
      <c r="K62" s="752"/>
      <c r="L62" s="752"/>
      <c r="M62" s="752"/>
      <c r="N62" s="752"/>
      <c r="O62" s="752"/>
      <c r="P62" s="752"/>
      <c r="Q62" s="752"/>
      <c r="R62" s="752"/>
      <c r="S62" s="752"/>
      <c r="T62" s="752"/>
      <c r="U62" s="752"/>
      <c r="V62" s="534">
        <f>IF(V55&lt;15,"",V59*V60)</f>
        <v>291</v>
      </c>
      <c r="W62" s="535"/>
      <c r="X62" s="535"/>
      <c r="Y62" s="535"/>
      <c r="Z62" s="535"/>
      <c r="AA62" s="536"/>
      <c r="AB62" s="747" t="s">
        <v>53</v>
      </c>
      <c r="AC62" s="747"/>
      <c r="AD62" s="747"/>
      <c r="AE62" s="748"/>
      <c r="AF62" s="67"/>
    </row>
    <row r="63" spans="1:61" s="33" customFormat="1" ht="15.75" customHeight="1" thickBot="1" x14ac:dyDescent="0.4">
      <c r="A63" s="582"/>
      <c r="B63" s="583"/>
      <c r="C63" s="583"/>
      <c r="D63" s="583"/>
      <c r="E63" s="583"/>
      <c r="F63" s="583"/>
      <c r="G63" s="583"/>
      <c r="H63" s="583"/>
      <c r="I63" s="583"/>
      <c r="J63" s="583"/>
      <c r="K63" s="583"/>
      <c r="L63" s="583"/>
      <c r="M63" s="583"/>
      <c r="N63" s="583"/>
      <c r="O63" s="583"/>
      <c r="P63" s="583"/>
      <c r="Q63" s="583"/>
      <c r="R63" s="583"/>
      <c r="S63" s="583"/>
      <c r="T63" s="583"/>
      <c r="U63" s="583"/>
      <c r="V63" s="537"/>
      <c r="W63" s="538"/>
      <c r="X63" s="538"/>
      <c r="Y63" s="538"/>
      <c r="Z63" s="538"/>
      <c r="AA63" s="539"/>
      <c r="AB63" s="544"/>
      <c r="AC63" s="544"/>
      <c r="AD63" s="544"/>
      <c r="AE63" s="545"/>
      <c r="AF63" s="67"/>
    </row>
    <row r="64" spans="1:61" s="33" customFormat="1" ht="15.75" customHeight="1" thickBot="1" x14ac:dyDescent="0.4">
      <c r="AF64" s="67"/>
    </row>
    <row r="65" spans="1:32" s="33" customFormat="1" ht="15.75" customHeight="1" x14ac:dyDescent="0.35">
      <c r="A65" s="252" t="s">
        <v>197</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4"/>
      <c r="AF65" s="67"/>
    </row>
    <row r="66" spans="1:32" s="33" customFormat="1" ht="15.5" x14ac:dyDescent="0.35">
      <c r="A66" s="255"/>
      <c r="B66" s="256"/>
      <c r="C66" s="256"/>
      <c r="D66" s="256"/>
      <c r="E66" s="256"/>
      <c r="F66" s="256"/>
      <c r="G66" s="256"/>
      <c r="H66" s="256"/>
      <c r="I66" s="256"/>
      <c r="J66" s="256"/>
      <c r="K66" s="256"/>
      <c r="L66" s="256"/>
      <c r="M66" s="256"/>
      <c r="N66" s="256"/>
      <c r="O66" s="256"/>
      <c r="P66" s="256"/>
      <c r="Q66" s="256"/>
      <c r="R66" s="256"/>
      <c r="S66" s="256"/>
      <c r="T66" s="256"/>
      <c r="U66" s="256"/>
      <c r="V66" s="256"/>
      <c r="W66" s="256"/>
      <c r="X66" s="256"/>
      <c r="Y66" s="256"/>
      <c r="Z66" s="256"/>
      <c r="AA66" s="256"/>
      <c r="AB66" s="256"/>
      <c r="AC66" s="256"/>
      <c r="AD66" s="256"/>
      <c r="AE66" s="257"/>
      <c r="AF66" s="67"/>
    </row>
    <row r="67" spans="1:32" s="33" customFormat="1" ht="15.5" x14ac:dyDescent="0.35">
      <c r="A67" s="255"/>
      <c r="B67" s="256"/>
      <c r="C67" s="256"/>
      <c r="D67" s="256"/>
      <c r="E67" s="256"/>
      <c r="F67" s="256"/>
      <c r="G67" s="256"/>
      <c r="H67" s="256"/>
      <c r="I67" s="256"/>
      <c r="J67" s="256"/>
      <c r="K67" s="256"/>
      <c r="L67" s="256"/>
      <c r="M67" s="256"/>
      <c r="N67" s="256"/>
      <c r="O67" s="256"/>
      <c r="P67" s="256"/>
      <c r="Q67" s="256"/>
      <c r="R67" s="256"/>
      <c r="S67" s="256"/>
      <c r="T67" s="256"/>
      <c r="U67" s="256"/>
      <c r="V67" s="256"/>
      <c r="W67" s="256"/>
      <c r="X67" s="256"/>
      <c r="Y67" s="256"/>
      <c r="Z67" s="256"/>
      <c r="AA67" s="256"/>
      <c r="AB67" s="256"/>
      <c r="AC67" s="256"/>
      <c r="AD67" s="256"/>
      <c r="AE67" s="257"/>
      <c r="AF67" s="67"/>
    </row>
    <row r="68" spans="1:32" s="33" customFormat="1" ht="15.5" x14ac:dyDescent="0.35">
      <c r="A68" s="255"/>
      <c r="B68" s="256"/>
      <c r="C68" s="256"/>
      <c r="D68" s="256"/>
      <c r="E68" s="256"/>
      <c r="F68" s="256"/>
      <c r="G68" s="256"/>
      <c r="H68" s="256"/>
      <c r="I68" s="256"/>
      <c r="J68" s="256"/>
      <c r="K68" s="256"/>
      <c r="L68" s="256"/>
      <c r="M68" s="256"/>
      <c r="N68" s="256"/>
      <c r="O68" s="256"/>
      <c r="P68" s="256"/>
      <c r="Q68" s="256"/>
      <c r="R68" s="256"/>
      <c r="S68" s="256"/>
      <c r="T68" s="256"/>
      <c r="U68" s="256"/>
      <c r="V68" s="256"/>
      <c r="W68" s="256"/>
      <c r="X68" s="256"/>
      <c r="Y68" s="256"/>
      <c r="Z68" s="256"/>
      <c r="AA68" s="256"/>
      <c r="AB68" s="256"/>
      <c r="AC68" s="256"/>
      <c r="AD68" s="256"/>
      <c r="AE68" s="257"/>
      <c r="AF68" s="67"/>
    </row>
    <row r="69" spans="1:32" s="33" customFormat="1" ht="16" thickBot="1" x14ac:dyDescent="0.4">
      <c r="A69" s="477"/>
      <c r="B69" s="478"/>
      <c r="C69" s="478"/>
      <c r="D69" s="478"/>
      <c r="E69" s="478"/>
      <c r="F69" s="478"/>
      <c r="G69" s="478"/>
      <c r="H69" s="478"/>
      <c r="I69" s="478"/>
      <c r="J69" s="478"/>
      <c r="K69" s="478"/>
      <c r="L69" s="478"/>
      <c r="M69" s="478"/>
      <c r="N69" s="478"/>
      <c r="O69" s="478"/>
      <c r="P69" s="478"/>
      <c r="Q69" s="478"/>
      <c r="R69" s="478"/>
      <c r="S69" s="478"/>
      <c r="T69" s="478"/>
      <c r="U69" s="478"/>
      <c r="V69" s="478"/>
      <c r="W69" s="478"/>
      <c r="X69" s="478"/>
      <c r="Y69" s="478"/>
      <c r="Z69" s="478"/>
      <c r="AA69" s="478"/>
      <c r="AB69" s="478"/>
      <c r="AC69" s="478"/>
      <c r="AD69" s="478"/>
      <c r="AE69" s="479"/>
      <c r="AF69" s="67"/>
    </row>
    <row r="70" spans="1:32" s="33" customFormat="1" ht="15.75" customHeight="1" x14ac:dyDescent="0.35">
      <c r="A70" s="692" t="s">
        <v>198</v>
      </c>
      <c r="B70" s="693"/>
      <c r="C70" s="693"/>
      <c r="D70" s="693"/>
      <c r="E70" s="693"/>
      <c r="F70" s="693"/>
      <c r="G70" s="693"/>
      <c r="H70" s="693"/>
      <c r="I70" s="693"/>
      <c r="J70" s="693"/>
      <c r="K70" s="693"/>
      <c r="L70" s="693"/>
      <c r="M70" s="693"/>
      <c r="N70" s="693"/>
      <c r="O70" s="693"/>
      <c r="P70" s="693"/>
      <c r="Q70" s="693"/>
      <c r="R70" s="693"/>
      <c r="S70" s="693"/>
      <c r="T70" s="693"/>
      <c r="U70" s="693"/>
      <c r="V70" s="691">
        <v>29</v>
      </c>
      <c r="W70" s="691"/>
      <c r="X70" s="691"/>
      <c r="Y70" s="691"/>
      <c r="Z70" s="691"/>
      <c r="AA70" s="691"/>
      <c r="AB70" s="687" t="s">
        <v>199</v>
      </c>
      <c r="AC70" s="687"/>
      <c r="AD70" s="687"/>
      <c r="AE70" s="688"/>
      <c r="AF70" s="67"/>
    </row>
    <row r="71" spans="1:32" s="33" customFormat="1" ht="15.75" customHeight="1" x14ac:dyDescent="0.35">
      <c r="A71" s="694"/>
      <c r="B71" s="695"/>
      <c r="C71" s="695"/>
      <c r="D71" s="695"/>
      <c r="E71" s="695"/>
      <c r="F71" s="695"/>
      <c r="G71" s="695"/>
      <c r="H71" s="695"/>
      <c r="I71" s="695"/>
      <c r="J71" s="695"/>
      <c r="K71" s="695"/>
      <c r="L71" s="695"/>
      <c r="M71" s="695"/>
      <c r="N71" s="695"/>
      <c r="O71" s="695"/>
      <c r="P71" s="695"/>
      <c r="Q71" s="695"/>
      <c r="R71" s="695"/>
      <c r="S71" s="695"/>
      <c r="T71" s="695"/>
      <c r="U71" s="695"/>
      <c r="V71" s="458"/>
      <c r="W71" s="458"/>
      <c r="X71" s="458"/>
      <c r="Y71" s="458"/>
      <c r="Z71" s="458"/>
      <c r="AA71" s="458"/>
      <c r="AB71" s="689"/>
      <c r="AC71" s="689"/>
      <c r="AD71" s="689"/>
      <c r="AE71" s="690"/>
      <c r="AF71" s="67"/>
    </row>
    <row r="72" spans="1:32" s="33" customFormat="1" ht="15.75" customHeight="1" x14ac:dyDescent="0.45">
      <c r="A72" s="697" t="s">
        <v>87</v>
      </c>
      <c r="B72" s="698"/>
      <c r="C72" s="698"/>
      <c r="D72" s="698"/>
      <c r="E72" s="698"/>
      <c r="F72" s="698"/>
      <c r="G72" s="698"/>
      <c r="H72" s="698"/>
      <c r="I72" s="698"/>
      <c r="J72" s="698"/>
      <c r="K72" s="698"/>
      <c r="L72" s="698"/>
      <c r="M72" s="698"/>
      <c r="N72" s="698"/>
      <c r="O72" s="698"/>
      <c r="P72" s="698"/>
      <c r="Q72" s="698"/>
      <c r="R72" s="698"/>
      <c r="S72" s="698"/>
      <c r="T72" s="698"/>
      <c r="U72" s="699"/>
      <c r="V72" s="696">
        <f>IF(AND(V70&gt;=0,V70&lt;9),(TARIFFER!L14*V73),IF(AND(V70&gt;=9,V70&lt;22),(TARIFFER!L15*V73),IF(AND(V70&gt;=22,V70&lt;30),(TARIFFER!L16*V73),IF(AND(V70&gt;=30,V70&lt;40),(TARIFFER!L17*V73),IF(AND(V70&gt;=40,V70&lt;500),(TARIFFER!L18*V73))))))</f>
        <v>130</v>
      </c>
      <c r="W72" s="696"/>
      <c r="X72" s="696"/>
      <c r="Y72" s="696"/>
      <c r="Z72" s="696"/>
      <c r="AA72" s="696"/>
      <c r="AB72" s="120" t="s">
        <v>53</v>
      </c>
      <c r="AC72" s="120"/>
      <c r="AD72" s="120"/>
      <c r="AE72" s="119"/>
      <c r="AF72" s="67"/>
    </row>
    <row r="73" spans="1:32" s="33" customFormat="1" ht="15.75" customHeight="1" x14ac:dyDescent="0.35">
      <c r="A73" s="703" t="s">
        <v>200</v>
      </c>
      <c r="B73" s="704"/>
      <c r="C73" s="704"/>
      <c r="D73" s="704"/>
      <c r="E73" s="704"/>
      <c r="F73" s="704"/>
      <c r="G73" s="704"/>
      <c r="H73" s="704"/>
      <c r="I73" s="704"/>
      <c r="J73" s="704"/>
      <c r="K73" s="704"/>
      <c r="L73" s="704"/>
      <c r="M73" s="704"/>
      <c r="N73" s="704"/>
      <c r="O73" s="704"/>
      <c r="P73" s="704"/>
      <c r="Q73" s="704"/>
      <c r="R73" s="704"/>
      <c r="S73" s="704"/>
      <c r="T73" s="704"/>
      <c r="U73" s="704"/>
      <c r="V73" s="458">
        <v>1</v>
      </c>
      <c r="W73" s="458"/>
      <c r="X73" s="458"/>
      <c r="Y73" s="458"/>
      <c r="Z73" s="458"/>
      <c r="AA73" s="458"/>
      <c r="AB73" s="700" t="s">
        <v>89</v>
      </c>
      <c r="AC73" s="700"/>
      <c r="AD73" s="700"/>
      <c r="AE73" s="278"/>
      <c r="AF73" s="67"/>
    </row>
    <row r="74" spans="1:32" s="33" customFormat="1" ht="15.75" customHeight="1" x14ac:dyDescent="0.35">
      <c r="A74" s="703"/>
      <c r="B74" s="704"/>
      <c r="C74" s="704"/>
      <c r="D74" s="704"/>
      <c r="E74" s="704"/>
      <c r="F74" s="704"/>
      <c r="G74" s="704"/>
      <c r="H74" s="704"/>
      <c r="I74" s="704"/>
      <c r="J74" s="704"/>
      <c r="K74" s="704"/>
      <c r="L74" s="704"/>
      <c r="M74" s="704"/>
      <c r="N74" s="704"/>
      <c r="O74" s="704"/>
      <c r="P74" s="704"/>
      <c r="Q74" s="704"/>
      <c r="R74" s="704"/>
      <c r="S74" s="704"/>
      <c r="T74" s="704"/>
      <c r="U74" s="704"/>
      <c r="V74" s="458"/>
      <c r="W74" s="458"/>
      <c r="X74" s="458"/>
      <c r="Y74" s="458"/>
      <c r="Z74" s="458"/>
      <c r="AA74" s="458"/>
      <c r="AB74" s="700"/>
      <c r="AC74" s="700"/>
      <c r="AD74" s="700"/>
      <c r="AE74" s="278"/>
      <c r="AF74" s="67"/>
    </row>
    <row r="75" spans="1:32" s="33" customFormat="1" ht="15.75" customHeight="1" x14ac:dyDescent="0.35">
      <c r="A75" s="705" t="s">
        <v>201</v>
      </c>
      <c r="B75" s="706"/>
      <c r="C75" s="706"/>
      <c r="D75" s="706"/>
      <c r="E75" s="706"/>
      <c r="F75" s="706"/>
      <c r="G75" s="706"/>
      <c r="H75" s="706"/>
      <c r="I75" s="706"/>
      <c r="J75" s="706"/>
      <c r="K75" s="706"/>
      <c r="L75" s="706"/>
      <c r="M75" s="706"/>
      <c r="N75" s="706"/>
      <c r="O75" s="706"/>
      <c r="P75" s="706"/>
      <c r="Q75" s="706"/>
      <c r="R75" s="706"/>
      <c r="S75" s="706"/>
      <c r="T75" s="706"/>
      <c r="U75" s="706"/>
      <c r="V75" s="459">
        <f>IF(V70&gt;0,V72*V73,"")</f>
        <v>130</v>
      </c>
      <c r="W75" s="459"/>
      <c r="X75" s="459"/>
      <c r="Y75" s="459"/>
      <c r="Z75" s="459"/>
      <c r="AA75" s="459"/>
      <c r="AB75" s="701" t="s">
        <v>53</v>
      </c>
      <c r="AC75" s="701"/>
      <c r="AD75" s="701"/>
      <c r="AE75" s="291"/>
      <c r="AF75" s="67"/>
    </row>
    <row r="76" spans="1:32" s="33" customFormat="1" ht="15.75" customHeight="1" thickBot="1" x14ac:dyDescent="0.4">
      <c r="A76" s="707"/>
      <c r="B76" s="708"/>
      <c r="C76" s="708"/>
      <c r="D76" s="708"/>
      <c r="E76" s="708"/>
      <c r="F76" s="708"/>
      <c r="G76" s="708"/>
      <c r="H76" s="708"/>
      <c r="I76" s="708"/>
      <c r="J76" s="708"/>
      <c r="K76" s="708"/>
      <c r="L76" s="708"/>
      <c r="M76" s="708"/>
      <c r="N76" s="708"/>
      <c r="O76" s="708"/>
      <c r="P76" s="708"/>
      <c r="Q76" s="708"/>
      <c r="R76" s="708"/>
      <c r="S76" s="708"/>
      <c r="T76" s="708"/>
      <c r="U76" s="708"/>
      <c r="V76" s="460"/>
      <c r="W76" s="460"/>
      <c r="X76" s="460"/>
      <c r="Y76" s="460"/>
      <c r="Z76" s="460"/>
      <c r="AA76" s="460"/>
      <c r="AB76" s="702"/>
      <c r="AC76" s="702"/>
      <c r="AD76" s="702"/>
      <c r="AE76" s="292"/>
      <c r="AF76" s="67"/>
    </row>
    <row r="77" spans="1:32" s="33" customFormat="1" ht="15.5" x14ac:dyDescent="0.35">
      <c r="AF77" s="67"/>
    </row>
    <row r="78" spans="1:32" s="33" customFormat="1" ht="15.5" x14ac:dyDescent="0.35">
      <c r="AF78" s="67"/>
    </row>
    <row r="79" spans="1:32" s="33" customFormat="1" ht="15.75" customHeight="1" x14ac:dyDescent="0.35">
      <c r="AF79" s="67"/>
    </row>
    <row r="80" spans="1:32" s="33" customFormat="1" ht="15.75" customHeight="1" x14ac:dyDescent="0.35">
      <c r="AF80" s="67"/>
    </row>
    <row r="81" spans="32:62" s="33" customFormat="1" ht="15.75" customHeight="1" x14ac:dyDescent="0.35">
      <c r="AF81" s="67"/>
    </row>
    <row r="82" spans="32:62" s="33" customFormat="1" ht="15.75" customHeight="1" x14ac:dyDescent="0.35">
      <c r="AF82" s="67"/>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c r="BI82" s="82"/>
    </row>
    <row r="83" spans="32:62" s="33" customFormat="1" ht="15.75" customHeight="1" x14ac:dyDescent="0.35">
      <c r="AF83" s="67"/>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row>
    <row r="84" spans="32:62" s="33" customFormat="1" ht="15.75" customHeight="1" x14ac:dyDescent="0.35">
      <c r="AF84" s="67"/>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c r="BI84" s="82"/>
    </row>
    <row r="85" spans="32:62" s="33" customFormat="1" ht="15.75" customHeight="1" x14ac:dyDescent="0.35">
      <c r="AF85" s="67"/>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c r="BI85" s="82"/>
    </row>
    <row r="86" spans="32:62" s="33" customFormat="1" ht="15.75" customHeight="1" x14ac:dyDescent="0.35">
      <c r="AF86" s="67"/>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c r="BI86" s="82"/>
    </row>
    <row r="87" spans="32:62" s="33" customFormat="1" ht="15.75" customHeight="1" x14ac:dyDescent="0.35">
      <c r="AF87" s="67"/>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c r="BI87" s="82"/>
    </row>
    <row r="88" spans="32:62" s="33" customFormat="1" ht="15.75" customHeight="1" x14ac:dyDescent="0.35">
      <c r="AF88" s="67"/>
    </row>
    <row r="89" spans="32:62" s="33" customFormat="1" ht="15.75" customHeight="1" x14ac:dyDescent="0.35">
      <c r="AF89" s="67"/>
      <c r="BJ89" s="82"/>
    </row>
    <row r="90" spans="32:62" s="33" customFormat="1" ht="15.75" customHeight="1" x14ac:dyDescent="0.35">
      <c r="AF90" s="67"/>
      <c r="BJ90" s="82"/>
    </row>
    <row r="91" spans="32:62" s="33" customFormat="1" ht="15.75" customHeight="1" x14ac:dyDescent="0.35">
      <c r="AF91" s="67"/>
      <c r="BJ91" s="82"/>
    </row>
    <row r="92" spans="32:62" s="33" customFormat="1" ht="15.75" customHeight="1" x14ac:dyDescent="0.35">
      <c r="AF92" s="67"/>
      <c r="BJ92" s="82"/>
    </row>
    <row r="93" spans="32:62" s="33" customFormat="1" ht="15.75" customHeight="1" x14ac:dyDescent="0.35">
      <c r="AF93" s="67"/>
      <c r="BJ93" s="82"/>
    </row>
    <row r="94" spans="32:62" s="33" customFormat="1" ht="15.75" customHeight="1" x14ac:dyDescent="0.35">
      <c r="AF94" s="67"/>
      <c r="BJ94" s="82"/>
    </row>
    <row r="95" spans="32:62" s="33" customFormat="1" ht="15.75" customHeight="1" x14ac:dyDescent="0.35">
      <c r="AF95" s="67"/>
    </row>
    <row r="96" spans="32:62" s="33" customFormat="1" ht="15.75" customHeight="1" x14ac:dyDescent="0.35">
      <c r="AF96" s="67"/>
    </row>
    <row r="97" spans="1:62" s="82" customFormat="1" ht="15.75" customHeight="1" x14ac:dyDescent="0.35">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105"/>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row>
    <row r="98" spans="1:62" s="82" customFormat="1" ht="15.75" customHeight="1" x14ac:dyDescent="0.35">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105"/>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row>
    <row r="99" spans="1:62" s="82" customFormat="1" ht="15.75" customHeight="1" x14ac:dyDescent="0.35">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105"/>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row>
    <row r="100" spans="1:62" s="82" customFormat="1" ht="15.75" customHeight="1" x14ac:dyDescent="0.35">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105"/>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row>
    <row r="101" spans="1:62" s="82" customFormat="1" ht="15.75" customHeight="1" x14ac:dyDescent="0.35">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row>
    <row r="102" spans="1:62" s="82" customFormat="1" ht="15.75" customHeight="1" x14ac:dyDescent="0.35">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row>
    <row r="103" spans="1:62" s="33" customFormat="1" ht="15.75" customHeight="1" x14ac:dyDescent="0.35"/>
    <row r="104" spans="1:62" s="33" customFormat="1" ht="15.75" customHeight="1" x14ac:dyDescent="0.35"/>
    <row r="105" spans="1:62" s="33" customFormat="1" ht="15.75" customHeight="1" x14ac:dyDescent="0.35"/>
    <row r="106" spans="1:62" s="33" customFormat="1" ht="15.75" customHeight="1" x14ac:dyDescent="0.35"/>
    <row r="107" spans="1:62" s="33" customFormat="1" ht="15.75" customHeight="1" x14ac:dyDescent="0.35"/>
    <row r="108" spans="1:62" s="33" customFormat="1" ht="15.75" customHeight="1" x14ac:dyDescent="0.35"/>
    <row r="109" spans="1:62" s="33" customFormat="1" ht="15.75" customHeight="1" x14ac:dyDescent="0.35"/>
    <row r="110" spans="1:62" s="33" customFormat="1" ht="15.75" customHeight="1" x14ac:dyDescent="0.35"/>
    <row r="111" spans="1:62" s="33" customFormat="1" ht="15.75" customHeight="1" x14ac:dyDescent="0.35"/>
    <row r="112" spans="1:62" s="33" customFormat="1" ht="15.75" customHeight="1" x14ac:dyDescent="0.35"/>
    <row r="113" s="33" customFormat="1" ht="15.75" customHeight="1" x14ac:dyDescent="0.35"/>
    <row r="114" s="33" customFormat="1" ht="15.75" customHeight="1" x14ac:dyDescent="0.35"/>
    <row r="115" s="33" customFormat="1" ht="15.75" customHeight="1" x14ac:dyDescent="0.35"/>
    <row r="116" s="33" customFormat="1" ht="15.75" customHeight="1" x14ac:dyDescent="0.35"/>
    <row r="117" s="33" customFormat="1" ht="15.75" customHeight="1" x14ac:dyDescent="0.35"/>
    <row r="118" s="33" customFormat="1" ht="15.75" customHeight="1" x14ac:dyDescent="0.35"/>
    <row r="119" s="33" customFormat="1" ht="15.75" customHeight="1" x14ac:dyDescent="0.35"/>
    <row r="120" s="33" customFormat="1" ht="15.75" customHeight="1" x14ac:dyDescent="0.35"/>
    <row r="121" s="33" customFormat="1" ht="15.75" customHeight="1" x14ac:dyDescent="0.35"/>
    <row r="122" s="33" customFormat="1" ht="15.75" customHeight="1" x14ac:dyDescent="0.35"/>
    <row r="123" s="33" customFormat="1" ht="15.75" customHeight="1" x14ac:dyDescent="0.35"/>
    <row r="124" s="33" customFormat="1" ht="15.75" customHeight="1" x14ac:dyDescent="0.35"/>
    <row r="125" s="33" customFormat="1" ht="15.75" customHeight="1" x14ac:dyDescent="0.35"/>
    <row r="126" s="33" customFormat="1" ht="15.75" customHeight="1" x14ac:dyDescent="0.35"/>
    <row r="127" s="33" customFormat="1" ht="15.75" customHeight="1" x14ac:dyDescent="0.35"/>
    <row r="128" s="33" customFormat="1" ht="15.75" customHeight="1" x14ac:dyDescent="0.35"/>
    <row r="129" s="33" customFormat="1" ht="15.75" customHeight="1" x14ac:dyDescent="0.35"/>
    <row r="130" s="33" customFormat="1" ht="15.75" customHeight="1" x14ac:dyDescent="0.35"/>
    <row r="131" s="33" customFormat="1" ht="15.75" customHeight="1" x14ac:dyDescent="0.35"/>
    <row r="132" s="33" customFormat="1" ht="15.75" customHeight="1" x14ac:dyDescent="0.35"/>
    <row r="133" s="33" customFormat="1" ht="15.75" customHeight="1" x14ac:dyDescent="0.35"/>
    <row r="134" s="33" customFormat="1" ht="15.75" customHeight="1" x14ac:dyDescent="0.35"/>
    <row r="135" s="33" customFormat="1" ht="15.75" customHeight="1" x14ac:dyDescent="0.35"/>
    <row r="136" s="33" customFormat="1" ht="15.75" customHeight="1" x14ac:dyDescent="0.35"/>
    <row r="137" s="33" customFormat="1" ht="15.75" customHeight="1" x14ac:dyDescent="0.35"/>
    <row r="138" s="33" customFormat="1" ht="15.75" customHeight="1" x14ac:dyDescent="0.35"/>
    <row r="139" s="33" customFormat="1" ht="15.75" customHeight="1" x14ac:dyDescent="0.35"/>
    <row r="140" s="33" customFormat="1" ht="15.75" customHeight="1" x14ac:dyDescent="0.35"/>
    <row r="141" s="33" customFormat="1" ht="15.75" customHeight="1" x14ac:dyDescent="0.35"/>
    <row r="142" s="33" customFormat="1" ht="15.75" customHeight="1" x14ac:dyDescent="0.35"/>
    <row r="143" s="33" customFormat="1" ht="15.75" customHeight="1" x14ac:dyDescent="0.35"/>
    <row r="144" s="33" customFormat="1" ht="15.75" customHeight="1" x14ac:dyDescent="0.35"/>
    <row r="145" s="33" customFormat="1" ht="15.75" customHeight="1" x14ac:dyDescent="0.35"/>
    <row r="146" s="33" customFormat="1" ht="15.75" customHeight="1" x14ac:dyDescent="0.35"/>
    <row r="147" s="33" customFormat="1" ht="15.75" customHeight="1" x14ac:dyDescent="0.35"/>
    <row r="148" s="33" customFormat="1" ht="15.75" customHeight="1" x14ac:dyDescent="0.35"/>
    <row r="149" s="33" customFormat="1" ht="15.75" customHeight="1" x14ac:dyDescent="0.35"/>
    <row r="150" s="33" customFormat="1" ht="15.75" customHeight="1" x14ac:dyDescent="0.35"/>
    <row r="151" s="33" customFormat="1" ht="15.75" customHeight="1" x14ac:dyDescent="0.35"/>
    <row r="152" s="33" customFormat="1" ht="15.75" customHeight="1" x14ac:dyDescent="0.35"/>
    <row r="153" s="33" customFormat="1" ht="15.75" customHeight="1" x14ac:dyDescent="0.35"/>
    <row r="154" s="33" customFormat="1" ht="15.75" customHeight="1" x14ac:dyDescent="0.35"/>
    <row r="155" s="33" customFormat="1" ht="15.75" customHeight="1" x14ac:dyDescent="0.35"/>
    <row r="156" s="33" customFormat="1" ht="15.75" customHeight="1" x14ac:dyDescent="0.35"/>
    <row r="157" s="33" customFormat="1" ht="15.75" customHeight="1" x14ac:dyDescent="0.35"/>
    <row r="158" s="33" customFormat="1" ht="15.75" customHeight="1" x14ac:dyDescent="0.35"/>
    <row r="159" s="33" customFormat="1" ht="15.75" customHeight="1" x14ac:dyDescent="0.35"/>
    <row r="160" s="33" customFormat="1" ht="15.75" customHeight="1" x14ac:dyDescent="0.35"/>
    <row r="161" s="33" customFormat="1" ht="15.75" customHeight="1" x14ac:dyDescent="0.35"/>
    <row r="162" s="33" customFormat="1" ht="15.75" customHeight="1" x14ac:dyDescent="0.35"/>
    <row r="163" s="33" customFormat="1" ht="15.75" customHeight="1" x14ac:dyDescent="0.35"/>
    <row r="164" s="33" customFormat="1" ht="15.75" customHeight="1" x14ac:dyDescent="0.35"/>
    <row r="165" s="33" customFormat="1" ht="15.75" customHeight="1" x14ac:dyDescent="0.35"/>
    <row r="166" s="33" customFormat="1" ht="15.75" customHeight="1" x14ac:dyDescent="0.35"/>
    <row r="167" s="33" customFormat="1" ht="15.75" customHeight="1" x14ac:dyDescent="0.35"/>
    <row r="168" s="33" customFormat="1" ht="15.75" customHeight="1" x14ac:dyDescent="0.35"/>
    <row r="169" s="33" customFormat="1" ht="15.75" customHeight="1" x14ac:dyDescent="0.35"/>
    <row r="170" s="33" customFormat="1" ht="15.75" customHeight="1" x14ac:dyDescent="0.35"/>
    <row r="171" s="33" customFormat="1" ht="15.75" customHeight="1" x14ac:dyDescent="0.35"/>
    <row r="172" s="33" customFormat="1" ht="15.75" customHeight="1" x14ac:dyDescent="0.35"/>
    <row r="173" s="33" customFormat="1" ht="15.75" customHeight="1" x14ac:dyDescent="0.35"/>
    <row r="174" s="33" customFormat="1" ht="15.75" customHeight="1" x14ac:dyDescent="0.35"/>
    <row r="175" s="33" customFormat="1" ht="15.75" customHeight="1" x14ac:dyDescent="0.35"/>
    <row r="176" s="33" customFormat="1" ht="15.75" customHeight="1" x14ac:dyDescent="0.35"/>
    <row r="177" s="33" customFormat="1" ht="15.75" customHeight="1" x14ac:dyDescent="0.35"/>
    <row r="178" s="33" customFormat="1" ht="15.75" customHeight="1" x14ac:dyDescent="0.35"/>
    <row r="179" s="33" customFormat="1" ht="15.75" customHeight="1" x14ac:dyDescent="0.35"/>
    <row r="180" s="33" customFormat="1" ht="15.75" customHeight="1" x14ac:dyDescent="0.35"/>
    <row r="181" s="33" customFormat="1" ht="15.75" customHeight="1" x14ac:dyDescent="0.35"/>
    <row r="182" s="33" customFormat="1" ht="15.75" customHeight="1" x14ac:dyDescent="0.35"/>
    <row r="183" s="33" customFormat="1" ht="15.75" customHeight="1" x14ac:dyDescent="0.35"/>
    <row r="184" s="33" customFormat="1" ht="15.75" customHeight="1" x14ac:dyDescent="0.35"/>
    <row r="185" s="33" customFormat="1" ht="15.75" customHeight="1" x14ac:dyDescent="0.35"/>
    <row r="186" s="33" customFormat="1" ht="15.75" customHeight="1" x14ac:dyDescent="0.35"/>
    <row r="187" s="33" customFormat="1" ht="15.75" customHeight="1" x14ac:dyDescent="0.35"/>
    <row r="188" s="33" customFormat="1" ht="15.75" customHeight="1" x14ac:dyDescent="0.35"/>
    <row r="189" s="33" customFormat="1" ht="15.75" customHeight="1" x14ac:dyDescent="0.35"/>
    <row r="190" s="33" customFormat="1" ht="15.75" customHeight="1" x14ac:dyDescent="0.35"/>
    <row r="191" s="33" customFormat="1" ht="15.75" customHeight="1" x14ac:dyDescent="0.35"/>
    <row r="192" s="33" customFormat="1" ht="15.75" customHeight="1" x14ac:dyDescent="0.35"/>
    <row r="193" s="33" customFormat="1" ht="15.75" customHeight="1" x14ac:dyDescent="0.35"/>
    <row r="194" s="33" customFormat="1" ht="15.75" customHeight="1" x14ac:dyDescent="0.35"/>
    <row r="195" s="33" customFormat="1" ht="15.75" customHeight="1" x14ac:dyDescent="0.35"/>
    <row r="196" s="33" customFormat="1" ht="15.75" customHeight="1" x14ac:dyDescent="0.35"/>
    <row r="197" s="33" customFormat="1" ht="15.75" customHeight="1" x14ac:dyDescent="0.35"/>
    <row r="198" s="33" customFormat="1" ht="15.75" customHeight="1" x14ac:dyDescent="0.35"/>
    <row r="199" s="33" customFormat="1" ht="15.75" customHeight="1" x14ac:dyDescent="0.35"/>
    <row r="200" s="33" customFormat="1" ht="15.75" customHeight="1" x14ac:dyDescent="0.35"/>
    <row r="201" s="33" customFormat="1" ht="15.75" customHeight="1" x14ac:dyDescent="0.35"/>
    <row r="202" s="33" customFormat="1" ht="15.75" customHeight="1" x14ac:dyDescent="0.35"/>
    <row r="203" s="33" customFormat="1" ht="15.75" customHeight="1" x14ac:dyDescent="0.35"/>
    <row r="204" s="33" customFormat="1" ht="15.75" customHeight="1" x14ac:dyDescent="0.35"/>
    <row r="205" s="33" customFormat="1" ht="15.75" customHeight="1" x14ac:dyDescent="0.35"/>
    <row r="206" s="33" customFormat="1" ht="15.75" customHeight="1" x14ac:dyDescent="0.35"/>
    <row r="207" s="33" customFormat="1" ht="15.75" customHeight="1" x14ac:dyDescent="0.35"/>
    <row r="208" s="33" customFormat="1" ht="15.75" customHeight="1" x14ac:dyDescent="0.35"/>
    <row r="209" s="33" customFormat="1" ht="15.75" customHeight="1" x14ac:dyDescent="0.35"/>
    <row r="210" s="33" customFormat="1" ht="15.75" customHeight="1" x14ac:dyDescent="0.35"/>
    <row r="211" s="33" customFormat="1" ht="15.75" customHeight="1" x14ac:dyDescent="0.35"/>
    <row r="212" s="33" customFormat="1" ht="15.75" customHeight="1" x14ac:dyDescent="0.35"/>
    <row r="213" s="33" customFormat="1" ht="15.75" customHeight="1" x14ac:dyDescent="0.35"/>
    <row r="214" s="33" customFormat="1" ht="15.75" customHeight="1" x14ac:dyDescent="0.35"/>
    <row r="215" s="33" customFormat="1" ht="15.75" customHeight="1" x14ac:dyDescent="0.35"/>
    <row r="216" s="33" customFormat="1" ht="15.75" customHeight="1" x14ac:dyDescent="0.35"/>
    <row r="217" s="33" customFormat="1" ht="15.75" customHeight="1" x14ac:dyDescent="0.35"/>
    <row r="218" s="33" customFormat="1" ht="15.75" customHeight="1" x14ac:dyDescent="0.35"/>
    <row r="219" s="33" customFormat="1" ht="15.75" customHeight="1" x14ac:dyDescent="0.35"/>
    <row r="220" s="33" customFormat="1" ht="15.75" customHeight="1" x14ac:dyDescent="0.35"/>
    <row r="221" s="33" customFormat="1" ht="15.75" customHeight="1" x14ac:dyDescent="0.35"/>
    <row r="222" s="33" customFormat="1" ht="15.75" customHeight="1" x14ac:dyDescent="0.35"/>
    <row r="223" s="33" customFormat="1" ht="15.75" customHeight="1" x14ac:dyDescent="0.35"/>
    <row r="224" s="33" customFormat="1" ht="15.75" customHeight="1" x14ac:dyDescent="0.35"/>
    <row r="225" s="33" customFormat="1" ht="15.75" customHeight="1" x14ac:dyDescent="0.35"/>
    <row r="226" s="33" customFormat="1" ht="15.75" customHeight="1" x14ac:dyDescent="0.35"/>
    <row r="227" s="33" customFormat="1" ht="15.75" customHeight="1" x14ac:dyDescent="0.35"/>
    <row r="228" s="33" customFormat="1" ht="15.75" customHeight="1" x14ac:dyDescent="0.35"/>
    <row r="229" s="33" customFormat="1" ht="15.75" customHeight="1" x14ac:dyDescent="0.35"/>
    <row r="230" s="33" customFormat="1" ht="15.75" customHeight="1" x14ac:dyDescent="0.35"/>
    <row r="231" s="33" customFormat="1" ht="15.75" customHeight="1" x14ac:dyDescent="0.35"/>
    <row r="232" s="33" customFormat="1" ht="15.75" customHeight="1" x14ac:dyDescent="0.35"/>
    <row r="233" s="33" customFormat="1" ht="15.75" customHeight="1" x14ac:dyDescent="0.35"/>
    <row r="234" s="33" customFormat="1" ht="15.75" customHeight="1" x14ac:dyDescent="0.35"/>
    <row r="235" s="33" customFormat="1" ht="15.75" customHeight="1" x14ac:dyDescent="0.35"/>
    <row r="236" s="33" customFormat="1" ht="15.75" customHeight="1" x14ac:dyDescent="0.35"/>
    <row r="237" s="33" customFormat="1" ht="15.75" customHeight="1" x14ac:dyDescent="0.35"/>
    <row r="238" s="33" customFormat="1" ht="15.75" customHeight="1" x14ac:dyDescent="0.35"/>
    <row r="239" s="33" customFormat="1" ht="15.75" customHeight="1" x14ac:dyDescent="0.35"/>
    <row r="240" s="33" customFormat="1" ht="15.75" customHeight="1" x14ac:dyDescent="0.35"/>
    <row r="241" s="33" customFormat="1" ht="15.75" customHeight="1" x14ac:dyDescent="0.35"/>
    <row r="242" s="33" customFormat="1" ht="15.75" customHeight="1" x14ac:dyDescent="0.35"/>
    <row r="243" s="33" customFormat="1" ht="15.75" customHeight="1" x14ac:dyDescent="0.35"/>
    <row r="244" s="33" customFormat="1" ht="15.75" customHeight="1" x14ac:dyDescent="0.35"/>
    <row r="245" s="33" customFormat="1" ht="15.75" customHeight="1" x14ac:dyDescent="0.35"/>
    <row r="246" s="33" customFormat="1" ht="15.75" customHeight="1" x14ac:dyDescent="0.35"/>
    <row r="247" s="33" customFormat="1" ht="15.75" customHeight="1" x14ac:dyDescent="0.35"/>
    <row r="248" s="33" customFormat="1" ht="15.75" customHeight="1" x14ac:dyDescent="0.35"/>
    <row r="249" s="33" customFormat="1" ht="15.75" customHeight="1" x14ac:dyDescent="0.35"/>
    <row r="250" s="33" customFormat="1" ht="15.75" customHeight="1" x14ac:dyDescent="0.35"/>
    <row r="251" s="33" customFormat="1" ht="15.75" customHeight="1" x14ac:dyDescent="0.35"/>
    <row r="252" s="33" customFormat="1" ht="15.75" customHeight="1" x14ac:dyDescent="0.35"/>
    <row r="253" s="33" customFormat="1" ht="15.75" customHeight="1" x14ac:dyDescent="0.35"/>
    <row r="254" s="33" customFormat="1" ht="15.75" customHeight="1" x14ac:dyDescent="0.35"/>
    <row r="255" s="33" customFormat="1" ht="15.75" customHeight="1" x14ac:dyDescent="0.35"/>
    <row r="256" s="33" customFormat="1" ht="15.75" customHeight="1" x14ac:dyDescent="0.35"/>
    <row r="257" s="33" customFormat="1" ht="15.75" customHeight="1" x14ac:dyDescent="0.35"/>
    <row r="258" s="33" customFormat="1" ht="15.75" customHeight="1" x14ac:dyDescent="0.35"/>
    <row r="259" s="33" customFormat="1" ht="15.75" customHeight="1" x14ac:dyDescent="0.35"/>
    <row r="260" s="33" customFormat="1" ht="15.75" customHeight="1" x14ac:dyDescent="0.35"/>
    <row r="261" s="33" customFormat="1" ht="15.75" customHeight="1" x14ac:dyDescent="0.35"/>
    <row r="262" s="33" customFormat="1" ht="15.75" customHeight="1" x14ac:dyDescent="0.35"/>
    <row r="263" s="33" customFormat="1" ht="15.75" customHeight="1" x14ac:dyDescent="0.35"/>
    <row r="264" s="33" customFormat="1" ht="15.75" customHeight="1" x14ac:dyDescent="0.35"/>
    <row r="265" s="33" customFormat="1" ht="15.75" customHeight="1" x14ac:dyDescent="0.35"/>
    <row r="266" s="33" customFormat="1" ht="15.75" customHeight="1" x14ac:dyDescent="0.35"/>
    <row r="267" s="33" customFormat="1" ht="15.75" customHeight="1" x14ac:dyDescent="0.35"/>
    <row r="268" s="33" customFormat="1" ht="15.75" customHeight="1" x14ac:dyDescent="0.35"/>
    <row r="269" s="33" customFormat="1" ht="15.75" customHeight="1" x14ac:dyDescent="0.35"/>
    <row r="270" s="33" customFormat="1" ht="15.75" customHeight="1" x14ac:dyDescent="0.35"/>
    <row r="271" s="33" customFormat="1" ht="15.75" customHeight="1" x14ac:dyDescent="0.35"/>
    <row r="272" s="33" customFormat="1" ht="15.75" customHeight="1" x14ac:dyDescent="0.35"/>
    <row r="273" s="33" customFormat="1" ht="15.75" customHeight="1" x14ac:dyDescent="0.35"/>
    <row r="274" s="33" customFormat="1" ht="15.75" customHeight="1" x14ac:dyDescent="0.35"/>
    <row r="275" s="33" customFormat="1" ht="15.75" customHeight="1" x14ac:dyDescent="0.35"/>
    <row r="276" s="33" customFormat="1" ht="15.75" customHeight="1" x14ac:dyDescent="0.35"/>
    <row r="277" s="33" customFormat="1" ht="15.75" customHeight="1" x14ac:dyDescent="0.35"/>
    <row r="278" s="33" customFormat="1" ht="15.75" customHeight="1" x14ac:dyDescent="0.35"/>
    <row r="279" s="33" customFormat="1" ht="15.75" customHeight="1" x14ac:dyDescent="0.35"/>
    <row r="280" s="33" customFormat="1" ht="15.75" customHeight="1" x14ac:dyDescent="0.35"/>
    <row r="281" s="33" customFormat="1" ht="15.75" customHeight="1" x14ac:dyDescent="0.35"/>
    <row r="282" s="33" customFormat="1" ht="15.75" customHeight="1" x14ac:dyDescent="0.35"/>
    <row r="283" s="33" customFormat="1" ht="15.75" customHeight="1" x14ac:dyDescent="0.35"/>
    <row r="284" s="33" customFormat="1" ht="15.75" customHeight="1" x14ac:dyDescent="0.35"/>
    <row r="285" s="33" customFormat="1" ht="15.75" customHeight="1" x14ac:dyDescent="0.35"/>
    <row r="286" s="33" customFormat="1" ht="15.75" customHeight="1" x14ac:dyDescent="0.35"/>
    <row r="287" s="33" customFormat="1" ht="15.75" customHeight="1" x14ac:dyDescent="0.35"/>
    <row r="288" s="33" customFormat="1" ht="15.75" customHeight="1" x14ac:dyDescent="0.35"/>
    <row r="289" s="33" customFormat="1" ht="15.75" customHeight="1" x14ac:dyDescent="0.35"/>
    <row r="290" s="33" customFormat="1" ht="15.75" customHeight="1" x14ac:dyDescent="0.35"/>
    <row r="291" s="33" customFormat="1" ht="15.75" customHeight="1" x14ac:dyDescent="0.35"/>
    <row r="292" s="33" customFormat="1" ht="15.75" customHeight="1" x14ac:dyDescent="0.35"/>
    <row r="293" s="33" customFormat="1" ht="15.75" customHeight="1" x14ac:dyDescent="0.35"/>
    <row r="294" s="33" customFormat="1" ht="15.75" customHeight="1" x14ac:dyDescent="0.35"/>
    <row r="295" s="33" customFormat="1" ht="15.75" customHeight="1" x14ac:dyDescent="0.35"/>
    <row r="296" s="33" customFormat="1" ht="15.75" customHeight="1" x14ac:dyDescent="0.35"/>
    <row r="297" s="33" customFormat="1" ht="15.75" customHeight="1" x14ac:dyDescent="0.35"/>
    <row r="298" s="33" customFormat="1" ht="15.75" customHeight="1" x14ac:dyDescent="0.35"/>
    <row r="299" s="33" customFormat="1" ht="15.75" customHeight="1" x14ac:dyDescent="0.35"/>
    <row r="300" s="33" customFormat="1" ht="15.75" customHeight="1" x14ac:dyDescent="0.35"/>
    <row r="301" s="33" customFormat="1" ht="15.75" customHeight="1" x14ac:dyDescent="0.35"/>
    <row r="302" s="33" customFormat="1" ht="15.75" customHeight="1" x14ac:dyDescent="0.35"/>
    <row r="303" s="33" customFormat="1" ht="15.75" customHeight="1" x14ac:dyDescent="0.35"/>
    <row r="304" s="33" customFormat="1" ht="15.75" customHeight="1" x14ac:dyDescent="0.35"/>
    <row r="305" s="33" customFormat="1" ht="15.75" customHeight="1" x14ac:dyDescent="0.35"/>
    <row r="306" s="33" customFormat="1" ht="15.75" customHeight="1" x14ac:dyDescent="0.35"/>
    <row r="307" s="33" customFormat="1" ht="15.75" customHeight="1" x14ac:dyDescent="0.35"/>
    <row r="308" s="33" customFormat="1" ht="15.75" customHeight="1" x14ac:dyDescent="0.35"/>
    <row r="309" s="33" customFormat="1" ht="15.75" customHeight="1" x14ac:dyDescent="0.35"/>
    <row r="310" s="33" customFormat="1" ht="15.75" customHeight="1" x14ac:dyDescent="0.35"/>
    <row r="311" s="33" customFormat="1" ht="15.75" customHeight="1" x14ac:dyDescent="0.35"/>
    <row r="312" s="33" customFormat="1" ht="15.75" customHeight="1" x14ac:dyDescent="0.35"/>
    <row r="313" s="33" customFormat="1" ht="15.75" customHeight="1" x14ac:dyDescent="0.35"/>
    <row r="314" s="33" customFormat="1" ht="15.75" customHeight="1" x14ac:dyDescent="0.35"/>
    <row r="315" s="33" customFormat="1" ht="15.75" customHeight="1" x14ac:dyDescent="0.35"/>
    <row r="316" s="33" customFormat="1" ht="15.75" customHeight="1" x14ac:dyDescent="0.35"/>
    <row r="317" s="33" customFormat="1" ht="15.75" customHeight="1" x14ac:dyDescent="0.35"/>
    <row r="318" s="33" customFormat="1" ht="15.75" customHeight="1" x14ac:dyDescent="0.35"/>
    <row r="319" s="33" customFormat="1" ht="15.75" customHeight="1" x14ac:dyDescent="0.35"/>
    <row r="320" s="33" customFormat="1" ht="15.75" customHeight="1" x14ac:dyDescent="0.35"/>
    <row r="321" s="33" customFormat="1" ht="15.75" customHeight="1" x14ac:dyDescent="0.35"/>
    <row r="322" s="33" customFormat="1" ht="15.75" customHeight="1" x14ac:dyDescent="0.35"/>
    <row r="323" s="33" customFormat="1" ht="15.75" customHeight="1" x14ac:dyDescent="0.35"/>
    <row r="324" s="33" customFormat="1" ht="15.75" customHeight="1" x14ac:dyDescent="0.35"/>
    <row r="325" s="33" customFormat="1" ht="15.75" customHeight="1" x14ac:dyDescent="0.35"/>
    <row r="326" s="33" customFormat="1" ht="15.75" customHeight="1" x14ac:dyDescent="0.35"/>
    <row r="327" s="33" customFormat="1" ht="15.75" customHeight="1" x14ac:dyDescent="0.35"/>
    <row r="328" s="33" customFormat="1" ht="15.75" customHeight="1" x14ac:dyDescent="0.35"/>
    <row r="329" s="33" customFormat="1" ht="15.75" customHeight="1" x14ac:dyDescent="0.35"/>
    <row r="330" s="33" customFormat="1" ht="15.75" customHeight="1" x14ac:dyDescent="0.35"/>
    <row r="331" s="33" customFormat="1" ht="15.75" customHeight="1" x14ac:dyDescent="0.35"/>
    <row r="332" s="33" customFormat="1" ht="15.75" customHeight="1" x14ac:dyDescent="0.35"/>
    <row r="333" s="33" customFormat="1" ht="15.75" customHeight="1" x14ac:dyDescent="0.35"/>
    <row r="334" s="33" customFormat="1" ht="15.75" customHeight="1" x14ac:dyDescent="0.35"/>
    <row r="335" s="33" customFormat="1" ht="15.75" customHeight="1" x14ac:dyDescent="0.35"/>
    <row r="336" s="33" customFormat="1" ht="15.75" customHeight="1" x14ac:dyDescent="0.35"/>
    <row r="337" s="33" customFormat="1" ht="15.75" customHeight="1" x14ac:dyDescent="0.35"/>
    <row r="338" s="33" customFormat="1" ht="15.75" customHeight="1" x14ac:dyDescent="0.35"/>
    <row r="339" s="33" customFormat="1" ht="15.75" customHeight="1" x14ac:dyDescent="0.35"/>
    <row r="340" s="33" customFormat="1" ht="15.75" customHeight="1" x14ac:dyDescent="0.35"/>
    <row r="341" s="33" customFormat="1" ht="15.75" customHeight="1" x14ac:dyDescent="0.35"/>
    <row r="342" s="33" customFormat="1" ht="15.75" customHeight="1" x14ac:dyDescent="0.35"/>
    <row r="343" s="33" customFormat="1" ht="15.75" customHeight="1" x14ac:dyDescent="0.35"/>
    <row r="344" s="33" customFormat="1" ht="15.75" customHeight="1" x14ac:dyDescent="0.35"/>
    <row r="345" s="33" customFormat="1" ht="15.75" customHeight="1" x14ac:dyDescent="0.35"/>
    <row r="346" s="33" customFormat="1" ht="15.75" customHeight="1" x14ac:dyDescent="0.35"/>
    <row r="347" s="33" customFormat="1" ht="15.75" customHeight="1" x14ac:dyDescent="0.35"/>
    <row r="348" s="33" customFormat="1" ht="15.75" customHeight="1" x14ac:dyDescent="0.35"/>
    <row r="349" s="33" customFormat="1" ht="15.75" customHeight="1" x14ac:dyDescent="0.35"/>
    <row r="350" s="33" customFormat="1" ht="15.75" customHeight="1" x14ac:dyDescent="0.35"/>
    <row r="351" s="33" customFormat="1" ht="15.75" customHeight="1" x14ac:dyDescent="0.35"/>
    <row r="352" s="33" customFormat="1" ht="15.75" customHeight="1" x14ac:dyDescent="0.35"/>
    <row r="353" s="33" customFormat="1" ht="15.75" customHeight="1" x14ac:dyDescent="0.35"/>
    <row r="354" s="33" customFormat="1" ht="15.75" customHeight="1" x14ac:dyDescent="0.35"/>
    <row r="355" s="33" customFormat="1" ht="15.75" customHeight="1" x14ac:dyDescent="0.35"/>
    <row r="356" s="33" customFormat="1" ht="15.75" customHeight="1" x14ac:dyDescent="0.35"/>
    <row r="357" s="33" customFormat="1" ht="15.75" customHeight="1" x14ac:dyDescent="0.35"/>
    <row r="358" s="33" customFormat="1" ht="15.75" customHeight="1" x14ac:dyDescent="0.35"/>
    <row r="359" s="33" customFormat="1" ht="15.75" customHeight="1" x14ac:dyDescent="0.35"/>
    <row r="360" s="33" customFormat="1" ht="15.75" customHeight="1" x14ac:dyDescent="0.35"/>
    <row r="361" s="33" customFormat="1" ht="15.75" customHeight="1" x14ac:dyDescent="0.35"/>
    <row r="362" s="33" customFormat="1" ht="15.75" customHeight="1" x14ac:dyDescent="0.35"/>
    <row r="363" s="33" customFormat="1" ht="15.75" customHeight="1" x14ac:dyDescent="0.35"/>
    <row r="364" s="33" customFormat="1" ht="15.75" customHeight="1" x14ac:dyDescent="0.35"/>
    <row r="365" s="33" customFormat="1" ht="15.75" customHeight="1" x14ac:dyDescent="0.35"/>
    <row r="366" s="33" customFormat="1" ht="15.75" customHeight="1" x14ac:dyDescent="0.35"/>
    <row r="367" s="33" customFormat="1" ht="15.75" customHeight="1" x14ac:dyDescent="0.35"/>
    <row r="368" s="33" customFormat="1" ht="15.75" customHeight="1" x14ac:dyDescent="0.35"/>
    <row r="369" s="33" customFormat="1" ht="15.75" customHeight="1" x14ac:dyDescent="0.35"/>
    <row r="370" s="33" customFormat="1" ht="15.75" customHeight="1" x14ac:dyDescent="0.35"/>
    <row r="371" s="33" customFormat="1" ht="15.75" customHeight="1" x14ac:dyDescent="0.35"/>
    <row r="372" s="33" customFormat="1" ht="15.75" customHeight="1" x14ac:dyDescent="0.35"/>
    <row r="373" s="33" customFormat="1" ht="15.75" customHeight="1" x14ac:dyDescent="0.35"/>
    <row r="374" s="33" customFormat="1" ht="15.75" customHeight="1" x14ac:dyDescent="0.35"/>
    <row r="375" s="33" customFormat="1" ht="15.75" customHeight="1" x14ac:dyDescent="0.35"/>
    <row r="376" s="33" customFormat="1" ht="15.75" customHeight="1" x14ac:dyDescent="0.35"/>
    <row r="377" s="33" customFormat="1" ht="15.75" customHeight="1" x14ac:dyDescent="0.35"/>
    <row r="378" s="33" customFormat="1" ht="15.75" customHeight="1" x14ac:dyDescent="0.35"/>
    <row r="379" s="33" customFormat="1" ht="15.75" customHeight="1" x14ac:dyDescent="0.35"/>
    <row r="380" s="33" customFormat="1" ht="15.75" customHeight="1" x14ac:dyDescent="0.35"/>
    <row r="381" s="33" customFormat="1" ht="15.75" customHeight="1" x14ac:dyDescent="0.35"/>
    <row r="382" s="33" customFormat="1" ht="15.75" customHeight="1" x14ac:dyDescent="0.35"/>
    <row r="383" s="33" customFormat="1" ht="15.75" customHeight="1" x14ac:dyDescent="0.35"/>
    <row r="384" s="33" customFormat="1" ht="15.75" customHeight="1" x14ac:dyDescent="0.35"/>
    <row r="385" spans="1:31" s="33" customFormat="1" ht="15.75" customHeight="1" x14ac:dyDescent="0.35"/>
    <row r="386" spans="1:31" s="33" customFormat="1" ht="15.75" customHeight="1" x14ac:dyDescent="0.35"/>
    <row r="387" spans="1:31" s="33" customFormat="1" ht="15.75" customHeight="1" x14ac:dyDescent="0.35"/>
    <row r="388" spans="1:31" s="33" customFormat="1" ht="15.75" customHeight="1" x14ac:dyDescent="0.35"/>
    <row r="389" spans="1:31" s="33" customFormat="1" ht="15.75" customHeight="1" x14ac:dyDescent="0.35"/>
    <row r="390" spans="1:31" s="33" customFormat="1" ht="15.75" customHeight="1" x14ac:dyDescent="0.35">
      <c r="A390" s="79"/>
      <c r="B390" s="79"/>
      <c r="C390" s="79"/>
      <c r="D390" s="79"/>
      <c r="E390" s="79"/>
      <c r="F390" s="79"/>
      <c r="G390" s="79"/>
      <c r="H390" s="79"/>
      <c r="I390" s="79"/>
      <c r="J390" s="79"/>
      <c r="K390" s="79"/>
      <c r="L390" s="79"/>
      <c r="M390" s="79"/>
      <c r="N390" s="79"/>
      <c r="O390" s="79"/>
      <c r="P390" s="79"/>
      <c r="Q390" s="79"/>
      <c r="R390" s="79"/>
      <c r="S390" s="79"/>
      <c r="T390" s="79"/>
      <c r="U390" s="79"/>
      <c r="V390" s="79"/>
      <c r="W390" s="79"/>
      <c r="X390" s="79"/>
      <c r="Y390" s="79"/>
      <c r="Z390" s="79"/>
      <c r="AA390" s="79"/>
      <c r="AB390" s="79"/>
      <c r="AC390" s="79"/>
      <c r="AD390" s="79"/>
      <c r="AE390" s="79"/>
    </row>
    <row r="391" spans="1:31" s="33" customFormat="1" ht="15.75" customHeight="1" x14ac:dyDescent="0.35">
      <c r="A391" s="79"/>
      <c r="B391" s="79"/>
      <c r="C391" s="79"/>
      <c r="D391" s="79"/>
      <c r="E391" s="79"/>
      <c r="F391" s="79"/>
      <c r="G391" s="79"/>
      <c r="H391" s="79"/>
      <c r="I391" s="79"/>
      <c r="J391" s="79"/>
      <c r="K391" s="79"/>
      <c r="L391" s="79"/>
      <c r="M391" s="79"/>
      <c r="N391" s="79"/>
      <c r="O391" s="79"/>
      <c r="P391" s="79"/>
      <c r="Q391" s="79"/>
      <c r="R391" s="79"/>
      <c r="S391" s="79"/>
      <c r="T391" s="79"/>
      <c r="U391" s="79"/>
      <c r="V391" s="79"/>
      <c r="W391" s="79"/>
      <c r="X391" s="79"/>
      <c r="Y391" s="79"/>
      <c r="Z391" s="79"/>
      <c r="AA391" s="79"/>
      <c r="AB391" s="79"/>
      <c r="AC391" s="79"/>
      <c r="AD391" s="79"/>
      <c r="AE391" s="79"/>
    </row>
    <row r="392" spans="1:31" s="33" customFormat="1" ht="15.75" customHeight="1" x14ac:dyDescent="0.35">
      <c r="A392" s="79"/>
      <c r="B392" s="79"/>
      <c r="C392" s="79"/>
      <c r="D392" s="79"/>
      <c r="E392" s="79"/>
      <c r="F392" s="79"/>
      <c r="G392" s="79"/>
      <c r="H392" s="79"/>
      <c r="I392" s="79"/>
      <c r="J392" s="79"/>
      <c r="K392" s="79"/>
      <c r="L392" s="79"/>
      <c r="M392" s="79"/>
      <c r="N392" s="79"/>
      <c r="O392" s="79"/>
      <c r="P392" s="79"/>
      <c r="Q392" s="79"/>
      <c r="R392" s="79"/>
      <c r="S392" s="79"/>
      <c r="T392" s="79"/>
      <c r="U392" s="79"/>
      <c r="V392" s="79"/>
      <c r="W392" s="79"/>
      <c r="X392" s="79"/>
      <c r="Y392" s="79"/>
      <c r="Z392" s="79"/>
      <c r="AA392" s="79"/>
      <c r="AB392" s="79"/>
      <c r="AC392" s="79"/>
      <c r="AD392" s="79"/>
      <c r="AE392" s="79"/>
    </row>
    <row r="393" spans="1:31" s="33" customFormat="1" ht="15.75" customHeight="1" x14ac:dyDescent="0.35">
      <c r="A393" s="79"/>
      <c r="B393" s="79"/>
      <c r="C393" s="79"/>
      <c r="D393" s="79"/>
      <c r="E393" s="79"/>
      <c r="F393" s="79"/>
      <c r="G393" s="79"/>
      <c r="H393" s="79"/>
      <c r="I393" s="79"/>
      <c r="J393" s="79"/>
      <c r="K393" s="79"/>
      <c r="L393" s="79"/>
      <c r="M393" s="79"/>
      <c r="N393" s="79"/>
      <c r="O393" s="79"/>
      <c r="P393" s="79"/>
      <c r="Q393" s="79"/>
      <c r="R393" s="79"/>
      <c r="S393" s="79"/>
      <c r="T393" s="79"/>
      <c r="U393" s="79"/>
      <c r="V393" s="79"/>
      <c r="W393" s="79"/>
      <c r="X393" s="79"/>
      <c r="Y393" s="79"/>
      <c r="Z393" s="79"/>
      <c r="AA393" s="79"/>
      <c r="AB393" s="79"/>
      <c r="AC393" s="79"/>
      <c r="AD393" s="79"/>
      <c r="AE393" s="79"/>
    </row>
    <row r="394" spans="1:31" s="33" customFormat="1" ht="15.75" customHeight="1" x14ac:dyDescent="0.35">
      <c r="A394" s="79"/>
      <c r="B394" s="79"/>
      <c r="C394" s="79"/>
      <c r="D394" s="79"/>
      <c r="E394" s="79"/>
      <c r="F394" s="79"/>
      <c r="G394" s="79"/>
      <c r="H394" s="79"/>
      <c r="I394" s="79"/>
      <c r="J394" s="79"/>
      <c r="K394" s="79"/>
      <c r="L394" s="79"/>
      <c r="M394" s="79"/>
      <c r="N394" s="79"/>
      <c r="O394" s="79"/>
      <c r="P394" s="79"/>
      <c r="Q394" s="79"/>
      <c r="R394" s="79"/>
      <c r="S394" s="79"/>
      <c r="T394" s="79"/>
      <c r="U394" s="79"/>
      <c r="V394" s="79"/>
      <c r="W394" s="79"/>
      <c r="X394" s="79"/>
      <c r="Y394" s="79"/>
      <c r="Z394" s="79"/>
      <c r="AA394" s="79"/>
      <c r="AB394" s="79"/>
      <c r="AC394" s="79"/>
      <c r="AD394" s="79"/>
      <c r="AE394" s="79"/>
    </row>
    <row r="395" spans="1:31" s="33" customFormat="1" ht="15.75" customHeight="1" x14ac:dyDescent="0.35">
      <c r="A395" s="79"/>
      <c r="B395" s="79"/>
      <c r="C395" s="79"/>
      <c r="D395" s="79"/>
      <c r="E395" s="79"/>
      <c r="F395" s="79"/>
      <c r="G395" s="79"/>
      <c r="H395" s="79"/>
      <c r="I395" s="79"/>
      <c r="J395" s="79"/>
      <c r="K395" s="79"/>
      <c r="L395" s="79"/>
      <c r="M395" s="79"/>
      <c r="N395" s="79"/>
      <c r="O395" s="79"/>
      <c r="P395" s="79"/>
      <c r="Q395" s="79"/>
      <c r="R395" s="79"/>
      <c r="S395" s="79"/>
      <c r="T395" s="79"/>
      <c r="U395" s="79"/>
      <c r="V395" s="79"/>
      <c r="W395" s="79"/>
      <c r="X395" s="79"/>
      <c r="Y395" s="79"/>
      <c r="Z395" s="79"/>
      <c r="AA395" s="79"/>
      <c r="AB395" s="79"/>
      <c r="AC395" s="79"/>
      <c r="AD395" s="79"/>
      <c r="AE395" s="79"/>
    </row>
    <row r="396" spans="1:31" s="33" customFormat="1" ht="15.75" customHeight="1" x14ac:dyDescent="0.35">
      <c r="A396" s="79"/>
      <c r="B396" s="79"/>
      <c r="C396" s="79"/>
      <c r="D396" s="79"/>
      <c r="E396" s="79"/>
      <c r="F396" s="79"/>
      <c r="G396" s="79"/>
      <c r="H396" s="79"/>
      <c r="I396" s="79"/>
      <c r="J396" s="79"/>
      <c r="K396" s="79"/>
      <c r="L396" s="79"/>
      <c r="M396" s="79"/>
      <c r="N396" s="79"/>
      <c r="O396" s="79"/>
      <c r="P396" s="79"/>
      <c r="Q396" s="79"/>
      <c r="R396" s="79"/>
      <c r="S396" s="79"/>
      <c r="T396" s="79"/>
      <c r="U396" s="79"/>
      <c r="V396" s="79"/>
      <c r="W396" s="79"/>
      <c r="X396" s="79"/>
      <c r="Y396" s="79"/>
      <c r="Z396" s="79"/>
      <c r="AA396" s="79"/>
      <c r="AB396" s="79"/>
      <c r="AC396" s="79"/>
      <c r="AD396" s="79"/>
      <c r="AE396" s="79"/>
    </row>
    <row r="397" spans="1:31" s="33" customFormat="1" ht="15.75" customHeight="1" x14ac:dyDescent="0.35">
      <c r="A397" s="79"/>
      <c r="B397" s="79"/>
      <c r="C397" s="79"/>
      <c r="D397" s="79"/>
      <c r="E397" s="79"/>
      <c r="F397" s="79"/>
      <c r="G397" s="79"/>
      <c r="H397" s="79"/>
      <c r="I397" s="79"/>
      <c r="J397" s="79"/>
      <c r="K397" s="79"/>
      <c r="L397" s="79"/>
      <c r="M397" s="79"/>
      <c r="N397" s="79"/>
      <c r="O397" s="79"/>
      <c r="P397" s="79"/>
      <c r="Q397" s="79"/>
      <c r="R397" s="79"/>
      <c r="S397" s="79"/>
      <c r="T397" s="79"/>
      <c r="U397" s="79"/>
      <c r="V397" s="79"/>
      <c r="W397" s="79"/>
      <c r="X397" s="79"/>
      <c r="Y397" s="79"/>
      <c r="Z397" s="79"/>
      <c r="AA397" s="79"/>
      <c r="AB397" s="79"/>
      <c r="AC397" s="79"/>
      <c r="AD397" s="79"/>
      <c r="AE397" s="79"/>
    </row>
    <row r="398" spans="1:31" s="33" customFormat="1" ht="15.75" customHeight="1" x14ac:dyDescent="0.35">
      <c r="A398" s="79"/>
      <c r="B398" s="79"/>
      <c r="C398" s="79"/>
      <c r="D398" s="79"/>
      <c r="E398" s="79"/>
      <c r="F398" s="79"/>
      <c r="G398" s="79"/>
      <c r="H398" s="79"/>
      <c r="I398" s="79"/>
      <c r="J398" s="79"/>
      <c r="K398" s="79"/>
      <c r="L398" s="79"/>
      <c r="M398" s="79"/>
      <c r="N398" s="79"/>
      <c r="O398" s="79"/>
      <c r="P398" s="79"/>
      <c r="Q398" s="79"/>
      <c r="R398" s="79"/>
      <c r="S398" s="79"/>
      <c r="T398" s="79"/>
      <c r="U398" s="79"/>
      <c r="V398" s="79"/>
      <c r="W398" s="79"/>
      <c r="X398" s="79"/>
      <c r="Y398" s="79"/>
      <c r="Z398" s="79"/>
      <c r="AA398" s="79"/>
      <c r="AB398" s="79"/>
      <c r="AC398" s="79"/>
      <c r="AD398" s="79"/>
      <c r="AE398" s="79"/>
    </row>
    <row r="399" spans="1:31" s="33" customFormat="1" ht="15.75" customHeight="1" x14ac:dyDescent="0.35">
      <c r="A399" s="79"/>
      <c r="B399" s="79"/>
      <c r="C399" s="79"/>
      <c r="D399" s="79"/>
      <c r="E399" s="79"/>
      <c r="F399" s="79"/>
      <c r="G399" s="79"/>
      <c r="H399" s="79"/>
      <c r="I399" s="79"/>
      <c r="J399" s="79"/>
      <c r="K399" s="79"/>
      <c r="L399" s="79"/>
      <c r="M399" s="79"/>
      <c r="N399" s="79"/>
      <c r="O399" s="79"/>
      <c r="P399" s="79"/>
      <c r="Q399" s="79"/>
      <c r="R399" s="79"/>
      <c r="S399" s="79"/>
      <c r="T399" s="79"/>
      <c r="U399" s="79"/>
      <c r="V399" s="79"/>
      <c r="W399" s="79"/>
      <c r="X399" s="79"/>
      <c r="Y399" s="79"/>
      <c r="Z399" s="79"/>
      <c r="AA399" s="79"/>
      <c r="AB399" s="79"/>
      <c r="AC399" s="79"/>
      <c r="AD399" s="79"/>
      <c r="AE399" s="79"/>
    </row>
    <row r="400" spans="1:31" s="33" customFormat="1" ht="15.75" customHeight="1" x14ac:dyDescent="0.35">
      <c r="A400" s="79"/>
      <c r="B400" s="79"/>
      <c r="C400" s="79"/>
      <c r="D400" s="79"/>
      <c r="E400" s="79"/>
      <c r="F400" s="79"/>
      <c r="G400" s="79"/>
      <c r="H400" s="79"/>
      <c r="I400" s="79"/>
      <c r="J400" s="79"/>
      <c r="K400" s="79"/>
      <c r="L400" s="79"/>
      <c r="M400" s="79"/>
      <c r="N400" s="79"/>
      <c r="O400" s="79"/>
      <c r="P400" s="79"/>
      <c r="Q400" s="79"/>
      <c r="R400" s="79"/>
      <c r="S400" s="79"/>
      <c r="T400" s="79"/>
      <c r="U400" s="79"/>
      <c r="V400" s="79"/>
      <c r="W400" s="79"/>
      <c r="X400" s="79"/>
      <c r="Y400" s="79"/>
      <c r="Z400" s="79"/>
      <c r="AA400" s="79"/>
      <c r="AB400" s="79"/>
      <c r="AC400" s="79"/>
      <c r="AD400" s="79"/>
      <c r="AE400" s="79"/>
    </row>
    <row r="401" spans="1:62" s="33" customFormat="1" ht="15.75" customHeight="1" x14ac:dyDescent="0.35">
      <c r="A401" s="79"/>
      <c r="B401" s="79"/>
      <c r="C401" s="79"/>
      <c r="D401" s="79"/>
      <c r="E401" s="79"/>
      <c r="F401" s="79"/>
      <c r="G401" s="79"/>
      <c r="H401" s="79"/>
      <c r="I401" s="79"/>
      <c r="J401" s="79"/>
      <c r="K401" s="79"/>
      <c r="L401" s="79"/>
      <c r="M401" s="79"/>
      <c r="N401" s="79"/>
      <c r="O401" s="79"/>
      <c r="P401" s="79"/>
      <c r="Q401" s="79"/>
      <c r="R401" s="79"/>
      <c r="S401" s="79"/>
      <c r="T401" s="79"/>
      <c r="U401" s="79"/>
      <c r="V401" s="79"/>
      <c r="W401" s="79"/>
      <c r="X401" s="79"/>
      <c r="Y401" s="79"/>
      <c r="Z401" s="79"/>
      <c r="AA401" s="79"/>
      <c r="AB401" s="79"/>
      <c r="AC401" s="79"/>
      <c r="AD401" s="79"/>
      <c r="AE401" s="79"/>
    </row>
    <row r="402" spans="1:62" s="33" customFormat="1" ht="15.75" customHeight="1" x14ac:dyDescent="0.35">
      <c r="A402" s="79"/>
      <c r="B402" s="79"/>
      <c r="C402" s="79"/>
      <c r="D402" s="79"/>
      <c r="E402" s="79"/>
      <c r="F402" s="79"/>
      <c r="G402" s="79"/>
      <c r="H402" s="79"/>
      <c r="I402" s="79"/>
      <c r="J402" s="79"/>
      <c r="K402" s="79"/>
      <c r="L402" s="79"/>
      <c r="M402" s="79"/>
      <c r="N402" s="79"/>
      <c r="O402" s="79"/>
      <c r="P402" s="79"/>
      <c r="Q402" s="79"/>
      <c r="R402" s="79"/>
      <c r="S402" s="79"/>
      <c r="T402" s="79"/>
      <c r="U402" s="79"/>
      <c r="V402" s="79"/>
      <c r="W402" s="79"/>
      <c r="X402" s="79"/>
      <c r="Y402" s="79"/>
      <c r="Z402" s="79"/>
      <c r="AA402" s="79"/>
      <c r="AB402" s="79"/>
      <c r="AC402" s="79"/>
      <c r="AD402" s="79"/>
      <c r="AE402" s="79"/>
    </row>
    <row r="403" spans="1:62" s="33" customFormat="1" ht="15.75" customHeight="1" x14ac:dyDescent="0.35">
      <c r="A403" s="79"/>
      <c r="B403" s="79"/>
      <c r="C403" s="79"/>
      <c r="D403" s="79"/>
      <c r="E403" s="79"/>
      <c r="F403" s="79"/>
      <c r="G403" s="79"/>
      <c r="H403" s="79"/>
      <c r="I403" s="79"/>
      <c r="J403" s="79"/>
      <c r="K403" s="79"/>
      <c r="L403" s="79"/>
      <c r="M403" s="79"/>
      <c r="N403" s="79"/>
      <c r="O403" s="79"/>
      <c r="P403" s="79"/>
      <c r="Q403" s="79"/>
      <c r="R403" s="79"/>
      <c r="S403" s="79"/>
      <c r="T403" s="79"/>
      <c r="U403" s="79"/>
      <c r="V403" s="79"/>
      <c r="W403" s="79"/>
      <c r="X403" s="79"/>
      <c r="Y403" s="79"/>
      <c r="Z403" s="79"/>
      <c r="AA403" s="79"/>
      <c r="AB403" s="79"/>
      <c r="AC403" s="79"/>
      <c r="AD403" s="79"/>
      <c r="AE403" s="79"/>
    </row>
    <row r="404" spans="1:62" s="33" customFormat="1" ht="15.75" customHeight="1" x14ac:dyDescent="0.35">
      <c r="A404" s="79"/>
      <c r="B404" s="79"/>
      <c r="C404" s="79"/>
      <c r="D404" s="79"/>
      <c r="E404" s="79"/>
      <c r="F404" s="79"/>
      <c r="G404" s="79"/>
      <c r="H404" s="79"/>
      <c r="I404" s="79"/>
      <c r="J404" s="79"/>
      <c r="K404" s="79"/>
      <c r="L404" s="79"/>
      <c r="M404" s="79"/>
      <c r="N404" s="79"/>
      <c r="O404" s="79"/>
      <c r="P404" s="79"/>
      <c r="Q404" s="79"/>
      <c r="R404" s="79"/>
      <c r="S404" s="79"/>
      <c r="T404" s="79"/>
      <c r="U404" s="79"/>
      <c r="V404" s="79"/>
      <c r="W404" s="79"/>
      <c r="X404" s="79"/>
      <c r="Y404" s="79"/>
      <c r="Z404" s="79"/>
      <c r="AA404" s="79"/>
      <c r="AB404" s="79"/>
      <c r="AC404" s="79"/>
      <c r="AD404" s="79"/>
      <c r="AE404" s="79"/>
    </row>
    <row r="405" spans="1:62" s="33" customFormat="1" ht="15.75" customHeight="1" x14ac:dyDescent="0.35">
      <c r="A405" s="79"/>
      <c r="B405" s="79"/>
      <c r="C405" s="79"/>
      <c r="D405" s="79"/>
      <c r="E405" s="79"/>
      <c r="F405" s="79"/>
      <c r="G405" s="79"/>
      <c r="H405" s="79"/>
      <c r="I405" s="79"/>
      <c r="J405" s="79"/>
      <c r="K405" s="79"/>
      <c r="L405" s="79"/>
      <c r="M405" s="79"/>
      <c r="N405" s="79"/>
      <c r="O405" s="79"/>
      <c r="P405" s="79"/>
      <c r="Q405" s="79"/>
      <c r="R405" s="79"/>
      <c r="S405" s="79"/>
      <c r="T405" s="79"/>
      <c r="U405" s="79"/>
      <c r="V405" s="79"/>
      <c r="W405" s="79"/>
      <c r="X405" s="79"/>
      <c r="Y405" s="79"/>
      <c r="Z405" s="79"/>
      <c r="AA405" s="79"/>
      <c r="AB405" s="79"/>
      <c r="AC405" s="79"/>
      <c r="AD405" s="79"/>
      <c r="AE405" s="79"/>
    </row>
    <row r="406" spans="1:62" s="33" customFormat="1" ht="15.75" customHeight="1" x14ac:dyDescent="0.35">
      <c r="A406" s="79"/>
      <c r="B406" s="79"/>
      <c r="C406" s="79"/>
      <c r="D406" s="79"/>
      <c r="E406" s="79"/>
      <c r="F406" s="79"/>
      <c r="G406" s="79"/>
      <c r="H406" s="79"/>
      <c r="I406" s="79"/>
      <c r="J406" s="79"/>
      <c r="K406" s="79"/>
      <c r="L406" s="79"/>
      <c r="M406" s="79"/>
      <c r="N406" s="79"/>
      <c r="O406" s="79"/>
      <c r="P406" s="79"/>
      <c r="Q406" s="79"/>
      <c r="R406" s="79"/>
      <c r="S406" s="79"/>
      <c r="T406" s="79"/>
      <c r="U406" s="79"/>
      <c r="V406" s="79"/>
      <c r="W406" s="79"/>
      <c r="X406" s="79"/>
      <c r="Y406" s="79"/>
      <c r="Z406" s="79"/>
      <c r="AA406" s="79"/>
      <c r="AB406" s="79"/>
      <c r="AC406" s="79"/>
      <c r="AD406" s="79"/>
      <c r="AE406" s="79"/>
    </row>
    <row r="407" spans="1:62" s="33" customFormat="1" ht="15.75" customHeight="1" x14ac:dyDescent="0.35">
      <c r="A407" s="79"/>
      <c r="B407" s="79"/>
      <c r="C407" s="79"/>
      <c r="D407" s="79"/>
      <c r="E407" s="79"/>
      <c r="F407" s="79"/>
      <c r="G407" s="79"/>
      <c r="H407" s="79"/>
      <c r="I407" s="79"/>
      <c r="J407" s="79"/>
      <c r="K407" s="79"/>
      <c r="L407" s="79"/>
      <c r="M407" s="79"/>
      <c r="N407" s="79"/>
      <c r="O407" s="79"/>
      <c r="P407" s="79"/>
      <c r="Q407" s="79"/>
      <c r="R407" s="79"/>
      <c r="S407" s="79"/>
      <c r="T407" s="79"/>
      <c r="U407" s="79"/>
      <c r="V407" s="79"/>
      <c r="W407" s="79"/>
      <c r="X407" s="79"/>
      <c r="Y407" s="79"/>
      <c r="Z407" s="79"/>
      <c r="AA407" s="79"/>
      <c r="AB407" s="79"/>
      <c r="AC407" s="79"/>
      <c r="AD407" s="79"/>
      <c r="AE407" s="79"/>
      <c r="AG407" s="79"/>
      <c r="AH407" s="79"/>
      <c r="AI407" s="79"/>
      <c r="AJ407" s="79"/>
      <c r="AK407" s="79"/>
      <c r="AL407" s="79"/>
      <c r="AM407" s="79"/>
      <c r="AN407" s="79"/>
      <c r="AO407" s="79"/>
      <c r="AP407" s="79"/>
      <c r="AQ407" s="79"/>
      <c r="AR407" s="79"/>
      <c r="AS407" s="79"/>
      <c r="AT407" s="79"/>
      <c r="AU407" s="79"/>
      <c r="AV407" s="79"/>
      <c r="AW407" s="79"/>
      <c r="AX407" s="79"/>
      <c r="AY407" s="79"/>
      <c r="AZ407" s="79"/>
      <c r="BA407" s="79"/>
      <c r="BB407" s="79"/>
      <c r="BC407" s="79"/>
      <c r="BD407" s="79"/>
      <c r="BE407" s="79"/>
      <c r="BF407" s="79"/>
      <c r="BG407" s="79"/>
      <c r="BH407" s="79"/>
      <c r="BI407" s="79"/>
    </row>
    <row r="408" spans="1:62" s="33" customFormat="1" ht="15.75" customHeight="1" x14ac:dyDescent="0.35">
      <c r="A408" s="79"/>
      <c r="B408" s="79"/>
      <c r="C408" s="79"/>
      <c r="D408" s="79"/>
      <c r="E408" s="79"/>
      <c r="F408" s="79"/>
      <c r="G408" s="79"/>
      <c r="H408" s="79"/>
      <c r="I408" s="79"/>
      <c r="J408" s="79"/>
      <c r="K408" s="79"/>
      <c r="L408" s="79"/>
      <c r="M408" s="79"/>
      <c r="N408" s="79"/>
      <c r="O408" s="79"/>
      <c r="P408" s="79"/>
      <c r="Q408" s="79"/>
      <c r="R408" s="79"/>
      <c r="S408" s="79"/>
      <c r="T408" s="79"/>
      <c r="U408" s="79"/>
      <c r="V408" s="79"/>
      <c r="W408" s="79"/>
      <c r="X408" s="79"/>
      <c r="Y408" s="79"/>
      <c r="Z408" s="79"/>
      <c r="AA408" s="79"/>
      <c r="AB408" s="79"/>
      <c r="AC408" s="79"/>
      <c r="AD408" s="79"/>
      <c r="AE408" s="79"/>
      <c r="AG408" s="79"/>
      <c r="AH408" s="79"/>
      <c r="AI408" s="79"/>
      <c r="AJ408" s="79"/>
      <c r="AK408" s="79"/>
      <c r="AL408" s="79"/>
      <c r="AM408" s="79"/>
      <c r="AN408" s="79"/>
      <c r="AO408" s="79"/>
      <c r="AP408" s="79"/>
      <c r="AQ408" s="79"/>
      <c r="AR408" s="79"/>
      <c r="AS408" s="79"/>
      <c r="AT408" s="79"/>
      <c r="AU408" s="79"/>
      <c r="AV408" s="79"/>
      <c r="AW408" s="79"/>
      <c r="AX408" s="79"/>
      <c r="AY408" s="79"/>
      <c r="AZ408" s="79"/>
      <c r="BA408" s="79"/>
      <c r="BB408" s="79"/>
      <c r="BC408" s="79"/>
      <c r="BD408" s="79"/>
      <c r="BE408" s="79"/>
      <c r="BF408" s="79"/>
      <c r="BG408" s="79"/>
      <c r="BH408" s="79"/>
      <c r="BI408" s="79"/>
    </row>
    <row r="409" spans="1:62" s="33" customFormat="1" ht="15.75" customHeight="1" x14ac:dyDescent="0.35">
      <c r="A409" s="79"/>
      <c r="B409" s="79"/>
      <c r="C409" s="79"/>
      <c r="D409" s="79"/>
      <c r="E409" s="79"/>
      <c r="F409" s="79"/>
      <c r="G409" s="79"/>
      <c r="H409" s="79"/>
      <c r="I409" s="79"/>
      <c r="J409" s="79"/>
      <c r="K409" s="79"/>
      <c r="L409" s="79"/>
      <c r="M409" s="79"/>
      <c r="N409" s="79"/>
      <c r="O409" s="79"/>
      <c r="P409" s="79"/>
      <c r="Q409" s="79"/>
      <c r="R409" s="79"/>
      <c r="S409" s="79"/>
      <c r="T409" s="79"/>
      <c r="U409" s="79"/>
      <c r="V409" s="79"/>
      <c r="W409" s="79"/>
      <c r="X409" s="79"/>
      <c r="Y409" s="79"/>
      <c r="Z409" s="79"/>
      <c r="AA409" s="79"/>
      <c r="AB409" s="79"/>
      <c r="AC409" s="79"/>
      <c r="AD409" s="79"/>
      <c r="AE409" s="79"/>
      <c r="AG409" s="79"/>
      <c r="AH409" s="79"/>
      <c r="AI409" s="79"/>
      <c r="AJ409" s="79"/>
      <c r="AK409" s="79"/>
      <c r="AL409" s="79"/>
      <c r="AM409" s="79"/>
      <c r="AN409" s="79"/>
      <c r="AO409" s="79"/>
      <c r="AP409" s="79"/>
      <c r="AQ409" s="79"/>
      <c r="AR409" s="79"/>
      <c r="AS409" s="79"/>
      <c r="AT409" s="79"/>
      <c r="AU409" s="79"/>
      <c r="AV409" s="79"/>
      <c r="AW409" s="79"/>
      <c r="AX409" s="79"/>
      <c r="AY409" s="79"/>
      <c r="AZ409" s="79"/>
      <c r="BA409" s="79"/>
      <c r="BB409" s="79"/>
      <c r="BC409" s="79"/>
      <c r="BD409" s="79"/>
      <c r="BE409" s="79"/>
      <c r="BF409" s="79"/>
      <c r="BG409" s="79"/>
      <c r="BH409" s="79"/>
      <c r="BI409" s="79"/>
    </row>
    <row r="410" spans="1:62" s="33" customFormat="1" ht="15.75" customHeight="1" x14ac:dyDescent="0.35">
      <c r="A410" s="79"/>
      <c r="B410" s="79"/>
      <c r="C410" s="79"/>
      <c r="D410" s="79"/>
      <c r="E410" s="79"/>
      <c r="F410" s="79"/>
      <c r="G410" s="79"/>
      <c r="H410" s="79"/>
      <c r="I410" s="79"/>
      <c r="J410" s="79"/>
      <c r="K410" s="79"/>
      <c r="L410" s="79"/>
      <c r="M410" s="79"/>
      <c r="N410" s="79"/>
      <c r="O410" s="79"/>
      <c r="P410" s="79"/>
      <c r="Q410" s="79"/>
      <c r="R410" s="79"/>
      <c r="S410" s="79"/>
      <c r="T410" s="79"/>
      <c r="U410" s="79"/>
      <c r="V410" s="79"/>
      <c r="W410" s="79"/>
      <c r="X410" s="79"/>
      <c r="Y410" s="79"/>
      <c r="Z410" s="79"/>
      <c r="AA410" s="79"/>
      <c r="AB410" s="79"/>
      <c r="AC410" s="79"/>
      <c r="AD410" s="79"/>
      <c r="AE410" s="79"/>
      <c r="AG410" s="79"/>
      <c r="AH410" s="79"/>
      <c r="AI410" s="79"/>
      <c r="AJ410" s="79"/>
      <c r="AK410" s="79"/>
      <c r="AL410" s="79"/>
      <c r="AM410" s="79"/>
      <c r="AN410" s="79"/>
      <c r="AO410" s="79"/>
      <c r="AP410" s="79"/>
      <c r="AQ410" s="79"/>
      <c r="AR410" s="79"/>
      <c r="AS410" s="79"/>
      <c r="AT410" s="79"/>
      <c r="AU410" s="79"/>
      <c r="AV410" s="79"/>
      <c r="AW410" s="79"/>
      <c r="AX410" s="79"/>
      <c r="AY410" s="79"/>
      <c r="AZ410" s="79"/>
      <c r="BA410" s="79"/>
      <c r="BB410" s="79"/>
      <c r="BC410" s="79"/>
      <c r="BD410" s="79"/>
      <c r="BE410" s="79"/>
      <c r="BF410" s="79"/>
      <c r="BG410" s="79"/>
      <c r="BH410" s="79"/>
      <c r="BI410" s="79"/>
    </row>
    <row r="411" spans="1:62" s="33" customFormat="1" ht="15.75" customHeight="1" x14ac:dyDescent="0.35">
      <c r="A411" s="79"/>
      <c r="B411" s="79"/>
      <c r="C411" s="79"/>
      <c r="D411" s="79"/>
      <c r="E411" s="79"/>
      <c r="F411" s="79"/>
      <c r="G411" s="79"/>
      <c r="H411" s="79"/>
      <c r="I411" s="79"/>
      <c r="J411" s="79"/>
      <c r="K411" s="79"/>
      <c r="L411" s="79"/>
      <c r="M411" s="79"/>
      <c r="N411" s="79"/>
      <c r="O411" s="79"/>
      <c r="P411" s="79"/>
      <c r="Q411" s="79"/>
      <c r="R411" s="79"/>
      <c r="S411" s="79"/>
      <c r="T411" s="79"/>
      <c r="U411" s="79"/>
      <c r="V411" s="79"/>
      <c r="W411" s="79"/>
      <c r="X411" s="79"/>
      <c r="Y411" s="79"/>
      <c r="Z411" s="79"/>
      <c r="AA411" s="79"/>
      <c r="AB411" s="79"/>
      <c r="AC411" s="79"/>
      <c r="AD411" s="79"/>
      <c r="AE411" s="79"/>
      <c r="AG411" s="79"/>
      <c r="AH411" s="79"/>
      <c r="AI411" s="79"/>
      <c r="AJ411" s="79"/>
      <c r="AK411" s="79"/>
      <c r="AL411" s="79"/>
      <c r="AM411" s="79"/>
      <c r="AN411" s="79"/>
      <c r="AO411" s="79"/>
      <c r="AP411" s="79"/>
      <c r="AQ411" s="79"/>
      <c r="AR411" s="79"/>
      <c r="AS411" s="79"/>
      <c r="AT411" s="79"/>
      <c r="AU411" s="79"/>
      <c r="AV411" s="79"/>
      <c r="AW411" s="79"/>
      <c r="AX411" s="79"/>
      <c r="AY411" s="79"/>
      <c r="AZ411" s="79"/>
      <c r="BA411" s="79"/>
      <c r="BB411" s="79"/>
      <c r="BC411" s="79"/>
      <c r="BD411" s="79"/>
      <c r="BE411" s="79"/>
      <c r="BF411" s="79"/>
      <c r="BG411" s="79"/>
      <c r="BH411" s="79"/>
      <c r="BI411" s="79"/>
    </row>
    <row r="412" spans="1:62" s="33" customFormat="1" ht="15.75" customHeight="1" x14ac:dyDescent="0.35">
      <c r="A412" s="79"/>
      <c r="B412" s="79"/>
      <c r="C412" s="79"/>
      <c r="D412" s="79"/>
      <c r="E412" s="79"/>
      <c r="F412" s="79"/>
      <c r="G412" s="79"/>
      <c r="H412" s="79"/>
      <c r="I412" s="79"/>
      <c r="J412" s="79"/>
      <c r="K412" s="79"/>
      <c r="L412" s="79"/>
      <c r="M412" s="79"/>
      <c r="N412" s="79"/>
      <c r="O412" s="79"/>
      <c r="P412" s="79"/>
      <c r="Q412" s="79"/>
      <c r="R412" s="79"/>
      <c r="S412" s="79"/>
      <c r="T412" s="79"/>
      <c r="U412" s="79"/>
      <c r="V412" s="79"/>
      <c r="W412" s="79"/>
      <c r="X412" s="79"/>
      <c r="Y412" s="79"/>
      <c r="Z412" s="79"/>
      <c r="AA412" s="79"/>
      <c r="AB412" s="79"/>
      <c r="AC412" s="79"/>
      <c r="AD412" s="79"/>
      <c r="AE412" s="79"/>
      <c r="AG412" s="79"/>
      <c r="AH412" s="79"/>
      <c r="AI412" s="79"/>
      <c r="AJ412" s="79"/>
      <c r="AK412" s="79"/>
      <c r="AL412" s="79"/>
      <c r="AM412" s="79"/>
      <c r="AN412" s="79"/>
      <c r="AO412" s="79"/>
      <c r="AP412" s="79"/>
      <c r="AQ412" s="79"/>
      <c r="AR412" s="79"/>
      <c r="AS412" s="79"/>
      <c r="AT412" s="79"/>
      <c r="AU412" s="79"/>
      <c r="AV412" s="79"/>
      <c r="AW412" s="79"/>
      <c r="AX412" s="79"/>
      <c r="AY412" s="79"/>
      <c r="AZ412" s="79"/>
      <c r="BA412" s="79"/>
      <c r="BB412" s="79"/>
      <c r="BC412" s="79"/>
      <c r="BD412" s="79"/>
      <c r="BE412" s="79"/>
      <c r="BF412" s="79"/>
      <c r="BG412" s="79"/>
      <c r="BH412" s="79"/>
      <c r="BI412" s="79"/>
    </row>
    <row r="413" spans="1:62" s="33" customFormat="1" ht="15.75" customHeight="1" x14ac:dyDescent="0.35">
      <c r="A413" s="79"/>
      <c r="B413" s="79"/>
      <c r="C413" s="79"/>
      <c r="D413" s="79"/>
      <c r="E413" s="79"/>
      <c r="F413" s="79"/>
      <c r="G413" s="79"/>
      <c r="H413" s="79"/>
      <c r="I413" s="79"/>
      <c r="J413" s="79"/>
      <c r="K413" s="79"/>
      <c r="L413" s="79"/>
      <c r="M413" s="79"/>
      <c r="N413" s="79"/>
      <c r="O413" s="79"/>
      <c r="P413" s="79"/>
      <c r="Q413" s="79"/>
      <c r="R413" s="79"/>
      <c r="S413" s="79"/>
      <c r="T413" s="79"/>
      <c r="U413" s="79"/>
      <c r="V413" s="79"/>
      <c r="W413" s="79"/>
      <c r="X413" s="79"/>
      <c r="Y413" s="79"/>
      <c r="Z413" s="79"/>
      <c r="AA413" s="79"/>
      <c r="AB413" s="79"/>
      <c r="AC413" s="79"/>
      <c r="AD413" s="79"/>
      <c r="AE413" s="79"/>
      <c r="AG413" s="79"/>
      <c r="AH413" s="79"/>
      <c r="AI413" s="79"/>
      <c r="AJ413" s="79"/>
      <c r="AK413" s="79"/>
      <c r="AL413" s="79"/>
      <c r="AM413" s="79"/>
      <c r="AN413" s="79"/>
      <c r="AO413" s="79"/>
      <c r="AP413" s="79"/>
      <c r="AQ413" s="79"/>
      <c r="AR413" s="79"/>
      <c r="AS413" s="79"/>
      <c r="AT413" s="79"/>
      <c r="AU413" s="79"/>
      <c r="AV413" s="79"/>
      <c r="AW413" s="79"/>
      <c r="AX413" s="79"/>
      <c r="AY413" s="79"/>
      <c r="AZ413" s="79"/>
      <c r="BA413" s="79"/>
      <c r="BB413" s="79"/>
      <c r="BC413" s="79"/>
      <c r="BD413" s="79"/>
      <c r="BE413" s="79"/>
      <c r="BF413" s="79"/>
      <c r="BG413" s="79"/>
      <c r="BH413" s="79"/>
      <c r="BI413" s="79"/>
    </row>
    <row r="414" spans="1:62" s="33" customFormat="1" ht="15.75" customHeight="1" x14ac:dyDescent="0.35">
      <c r="A414" s="79"/>
      <c r="B414" s="79"/>
      <c r="C414" s="79"/>
      <c r="D414" s="79"/>
      <c r="E414" s="79"/>
      <c r="F414" s="79"/>
      <c r="G414" s="79"/>
      <c r="H414" s="79"/>
      <c r="I414" s="79"/>
      <c r="J414" s="79"/>
      <c r="K414" s="79"/>
      <c r="L414" s="79"/>
      <c r="M414" s="79"/>
      <c r="N414" s="79"/>
      <c r="O414" s="79"/>
      <c r="P414" s="79"/>
      <c r="Q414" s="79"/>
      <c r="R414" s="79"/>
      <c r="S414" s="79"/>
      <c r="T414" s="79"/>
      <c r="U414" s="79"/>
      <c r="V414" s="79"/>
      <c r="W414" s="79"/>
      <c r="X414" s="79"/>
      <c r="Y414" s="79"/>
      <c r="Z414" s="79"/>
      <c r="AA414" s="79"/>
      <c r="AB414" s="79"/>
      <c r="AC414" s="79"/>
      <c r="AD414" s="79"/>
      <c r="AE414" s="79"/>
      <c r="AG414" s="79"/>
      <c r="AH414" s="79"/>
      <c r="AI414" s="79"/>
      <c r="AJ414" s="79"/>
      <c r="AK414" s="79"/>
      <c r="AL414" s="79"/>
      <c r="AM414" s="79"/>
      <c r="AN414" s="79"/>
      <c r="AO414" s="79"/>
      <c r="AP414" s="79"/>
      <c r="AQ414" s="79"/>
      <c r="AR414" s="79"/>
      <c r="AS414" s="79"/>
      <c r="AT414" s="79"/>
      <c r="AU414" s="79"/>
      <c r="AV414" s="79"/>
      <c r="AW414" s="79"/>
      <c r="AX414" s="79"/>
      <c r="AY414" s="79"/>
      <c r="AZ414" s="79"/>
      <c r="BA414" s="79"/>
      <c r="BB414" s="79"/>
      <c r="BC414" s="79"/>
      <c r="BD414" s="79"/>
      <c r="BE414" s="79"/>
      <c r="BF414" s="79"/>
      <c r="BG414" s="79"/>
      <c r="BH414" s="79"/>
      <c r="BI414" s="79"/>
      <c r="BJ414" s="79"/>
    </row>
    <row r="415" spans="1:62" s="33" customFormat="1" ht="15.75" customHeight="1" x14ac:dyDescent="0.35">
      <c r="A415" s="79"/>
      <c r="B415" s="79"/>
      <c r="C415" s="79"/>
      <c r="D415" s="79"/>
      <c r="E415" s="79"/>
      <c r="F415" s="79"/>
      <c r="G415" s="79"/>
      <c r="H415" s="79"/>
      <c r="I415" s="79"/>
      <c r="J415" s="79"/>
      <c r="K415" s="79"/>
      <c r="L415" s="79"/>
      <c r="M415" s="79"/>
      <c r="N415" s="79"/>
      <c r="O415" s="79"/>
      <c r="P415" s="79"/>
      <c r="Q415" s="79"/>
      <c r="R415" s="79"/>
      <c r="S415" s="79"/>
      <c r="T415" s="79"/>
      <c r="U415" s="79"/>
      <c r="V415" s="79"/>
      <c r="W415" s="79"/>
      <c r="X415" s="79"/>
      <c r="Y415" s="79"/>
      <c r="Z415" s="79"/>
      <c r="AA415" s="79"/>
      <c r="AB415" s="79"/>
      <c r="AC415" s="79"/>
      <c r="AD415" s="79"/>
      <c r="AE415" s="79"/>
      <c r="AG415" s="79"/>
      <c r="AH415" s="79"/>
      <c r="AI415" s="79"/>
      <c r="AJ415" s="79"/>
      <c r="AK415" s="79"/>
      <c r="AL415" s="79"/>
      <c r="AM415" s="79"/>
      <c r="AN415" s="79"/>
      <c r="AO415" s="79"/>
      <c r="AP415" s="79"/>
      <c r="AQ415" s="79"/>
      <c r="AR415" s="79"/>
      <c r="AS415" s="79"/>
      <c r="AT415" s="79"/>
      <c r="AU415" s="79"/>
      <c r="AV415" s="79"/>
      <c r="AW415" s="79"/>
      <c r="AX415" s="79"/>
      <c r="AY415" s="79"/>
      <c r="AZ415" s="79"/>
      <c r="BA415" s="79"/>
      <c r="BB415" s="79"/>
      <c r="BC415" s="79"/>
      <c r="BD415" s="79"/>
      <c r="BE415" s="79"/>
      <c r="BF415" s="79"/>
      <c r="BG415" s="79"/>
      <c r="BH415" s="79"/>
      <c r="BI415" s="79"/>
      <c r="BJ415" s="79"/>
    </row>
    <row r="416" spans="1:62" s="33" customFormat="1" ht="15.75" customHeight="1" x14ac:dyDescent="0.35">
      <c r="A416" s="79"/>
      <c r="B416" s="79"/>
      <c r="C416" s="79"/>
      <c r="D416" s="79"/>
      <c r="E416" s="79"/>
      <c r="F416" s="79"/>
      <c r="G416" s="79"/>
      <c r="H416" s="79"/>
      <c r="I416" s="79"/>
      <c r="J416" s="79"/>
      <c r="K416" s="79"/>
      <c r="L416" s="79"/>
      <c r="M416" s="79"/>
      <c r="N416" s="79"/>
      <c r="O416" s="79"/>
      <c r="P416" s="79"/>
      <c r="Q416" s="79"/>
      <c r="R416" s="79"/>
      <c r="S416" s="79"/>
      <c r="T416" s="79"/>
      <c r="U416" s="79"/>
      <c r="V416" s="79"/>
      <c r="W416" s="79"/>
      <c r="X416" s="79"/>
      <c r="Y416" s="79"/>
      <c r="Z416" s="79"/>
      <c r="AA416" s="79"/>
      <c r="AB416" s="79"/>
      <c r="AC416" s="79"/>
      <c r="AD416" s="79"/>
      <c r="AE416" s="79"/>
      <c r="AG416" s="79"/>
      <c r="AH416" s="79"/>
      <c r="AI416" s="79"/>
      <c r="AJ416" s="79"/>
      <c r="AK416" s="79"/>
      <c r="AL416" s="79"/>
      <c r="AM416" s="79"/>
      <c r="AN416" s="79"/>
      <c r="AO416" s="79"/>
      <c r="AP416" s="79"/>
      <c r="AQ416" s="79"/>
      <c r="AR416" s="79"/>
      <c r="AS416" s="79"/>
      <c r="AT416" s="79"/>
      <c r="AU416" s="79"/>
      <c r="AV416" s="79"/>
      <c r="AW416" s="79"/>
      <c r="AX416" s="79"/>
      <c r="AY416" s="79"/>
      <c r="AZ416" s="79"/>
      <c r="BA416" s="79"/>
      <c r="BB416" s="79"/>
      <c r="BC416" s="79"/>
      <c r="BD416" s="79"/>
      <c r="BE416" s="79"/>
      <c r="BF416" s="79"/>
      <c r="BG416" s="79"/>
      <c r="BH416" s="79"/>
      <c r="BI416" s="79"/>
      <c r="BJ416" s="79"/>
    </row>
    <row r="417" spans="1:62" s="33" customFormat="1" ht="15.75" customHeight="1" x14ac:dyDescent="0.35">
      <c r="A417" s="79"/>
      <c r="B417" s="79"/>
      <c r="C417" s="79"/>
      <c r="D417" s="79"/>
      <c r="E417" s="79"/>
      <c r="F417" s="79"/>
      <c r="G417" s="79"/>
      <c r="H417" s="79"/>
      <c r="I417" s="79"/>
      <c r="J417" s="79"/>
      <c r="K417" s="79"/>
      <c r="L417" s="79"/>
      <c r="M417" s="79"/>
      <c r="N417" s="79"/>
      <c r="O417" s="79"/>
      <c r="P417" s="79"/>
      <c r="Q417" s="79"/>
      <c r="R417" s="79"/>
      <c r="S417" s="79"/>
      <c r="T417" s="79"/>
      <c r="U417" s="79"/>
      <c r="V417" s="79"/>
      <c r="W417" s="79"/>
      <c r="X417" s="79"/>
      <c r="Y417" s="79"/>
      <c r="Z417" s="79"/>
      <c r="AA417" s="79"/>
      <c r="AB417" s="79"/>
      <c r="AC417" s="79"/>
      <c r="AD417" s="79"/>
      <c r="AE417" s="79"/>
      <c r="AG417" s="79"/>
      <c r="AH417" s="79"/>
      <c r="AI417" s="79"/>
      <c r="AJ417" s="79"/>
      <c r="AK417" s="79"/>
      <c r="AL417" s="79"/>
      <c r="AM417" s="79"/>
      <c r="AN417" s="79"/>
      <c r="AO417" s="79"/>
      <c r="AP417" s="79"/>
      <c r="AQ417" s="79"/>
      <c r="AR417" s="79"/>
      <c r="AS417" s="79"/>
      <c r="AT417" s="79"/>
      <c r="AU417" s="79"/>
      <c r="AV417" s="79"/>
      <c r="AW417" s="79"/>
      <c r="AX417" s="79"/>
      <c r="AY417" s="79"/>
      <c r="AZ417" s="79"/>
      <c r="BA417" s="79"/>
      <c r="BB417" s="79"/>
      <c r="BC417" s="79"/>
      <c r="BD417" s="79"/>
      <c r="BE417" s="79"/>
      <c r="BF417" s="79"/>
      <c r="BG417" s="79"/>
      <c r="BH417" s="79"/>
      <c r="BI417" s="79"/>
      <c r="BJ417" s="79"/>
    </row>
    <row r="418" spans="1:62" s="33" customFormat="1" ht="15.75" customHeight="1" x14ac:dyDescent="0.35">
      <c r="A418" s="79"/>
      <c r="B418" s="79"/>
      <c r="C418" s="79"/>
      <c r="D418" s="79"/>
      <c r="E418" s="79"/>
      <c r="F418" s="79"/>
      <c r="G418" s="79"/>
      <c r="H418" s="79"/>
      <c r="I418" s="79"/>
      <c r="J418" s="79"/>
      <c r="K418" s="79"/>
      <c r="L418" s="79"/>
      <c r="M418" s="79"/>
      <c r="N418" s="79"/>
      <c r="O418" s="79"/>
      <c r="P418" s="79"/>
      <c r="Q418" s="79"/>
      <c r="R418" s="79"/>
      <c r="S418" s="79"/>
      <c r="T418" s="79"/>
      <c r="U418" s="79"/>
      <c r="V418" s="79"/>
      <c r="W418" s="79"/>
      <c r="X418" s="79"/>
      <c r="Y418" s="79"/>
      <c r="Z418" s="79"/>
      <c r="AA418" s="79"/>
      <c r="AB418" s="79"/>
      <c r="AC418" s="79"/>
      <c r="AD418" s="79"/>
      <c r="AE418" s="79"/>
      <c r="AG418" s="79"/>
      <c r="AH418" s="79"/>
      <c r="AI418" s="79"/>
      <c r="AJ418" s="79"/>
      <c r="AK418" s="79"/>
      <c r="AL418" s="79"/>
      <c r="AM418" s="79"/>
      <c r="AN418" s="79"/>
      <c r="AO418" s="79"/>
      <c r="AP418" s="79"/>
      <c r="AQ418" s="79"/>
      <c r="AR418" s="79"/>
      <c r="AS418" s="79"/>
      <c r="AT418" s="79"/>
      <c r="AU418" s="79"/>
      <c r="AV418" s="79"/>
      <c r="AW418" s="79"/>
      <c r="AX418" s="79"/>
      <c r="AY418" s="79"/>
      <c r="AZ418" s="79"/>
      <c r="BA418" s="79"/>
      <c r="BB418" s="79"/>
      <c r="BC418" s="79"/>
      <c r="BD418" s="79"/>
      <c r="BE418" s="79"/>
      <c r="BF418" s="79"/>
      <c r="BG418" s="79"/>
      <c r="BH418" s="79"/>
      <c r="BI418" s="79"/>
      <c r="BJ418" s="79"/>
    </row>
    <row r="419" spans="1:62" s="33" customFormat="1" ht="15.75" customHeight="1" x14ac:dyDescent="0.35">
      <c r="A419" s="79"/>
      <c r="B419" s="79"/>
      <c r="C419" s="79"/>
      <c r="D419" s="79"/>
      <c r="E419" s="79"/>
      <c r="F419" s="79"/>
      <c r="G419" s="79"/>
      <c r="H419" s="79"/>
      <c r="I419" s="79"/>
      <c r="J419" s="79"/>
      <c r="K419" s="79"/>
      <c r="L419" s="79"/>
      <c r="M419" s="79"/>
      <c r="N419" s="79"/>
      <c r="O419" s="79"/>
      <c r="P419" s="79"/>
      <c r="Q419" s="79"/>
      <c r="R419" s="79"/>
      <c r="S419" s="79"/>
      <c r="T419" s="79"/>
      <c r="U419" s="79"/>
      <c r="V419" s="79"/>
      <c r="W419" s="79"/>
      <c r="X419" s="79"/>
      <c r="Y419" s="79"/>
      <c r="Z419" s="79"/>
      <c r="AA419" s="79"/>
      <c r="AB419" s="79"/>
      <c r="AC419" s="79"/>
      <c r="AD419" s="79"/>
      <c r="AE419" s="79"/>
      <c r="AG419" s="79"/>
      <c r="AH419" s="79"/>
      <c r="AI419" s="79"/>
      <c r="AJ419" s="79"/>
      <c r="AK419" s="79"/>
      <c r="AL419" s="79"/>
      <c r="AM419" s="79"/>
      <c r="AN419" s="79"/>
      <c r="AO419" s="79"/>
      <c r="AP419" s="79"/>
      <c r="AQ419" s="79"/>
      <c r="AR419" s="79"/>
      <c r="AS419" s="79"/>
      <c r="AT419" s="79"/>
      <c r="AU419" s="79"/>
      <c r="AV419" s="79"/>
      <c r="AW419" s="79"/>
      <c r="AX419" s="79"/>
      <c r="AY419" s="79"/>
      <c r="AZ419" s="79"/>
      <c r="BA419" s="79"/>
      <c r="BB419" s="79"/>
      <c r="BC419" s="79"/>
      <c r="BD419" s="79"/>
      <c r="BE419" s="79"/>
      <c r="BF419" s="79"/>
      <c r="BG419" s="79"/>
      <c r="BH419" s="79"/>
      <c r="BI419" s="79"/>
      <c r="BJ419" s="79"/>
    </row>
    <row r="420" spans="1:62" s="33" customFormat="1" ht="15.75" customHeight="1" x14ac:dyDescent="0.35">
      <c r="A420" s="79"/>
      <c r="B420" s="79"/>
      <c r="C420" s="79"/>
      <c r="D420" s="79"/>
      <c r="E420" s="79"/>
      <c r="F420" s="79"/>
      <c r="G420" s="79"/>
      <c r="H420" s="79"/>
      <c r="I420" s="79"/>
      <c r="J420" s="79"/>
      <c r="K420" s="79"/>
      <c r="L420" s="79"/>
      <c r="M420" s="79"/>
      <c r="N420" s="79"/>
      <c r="O420" s="79"/>
      <c r="P420" s="79"/>
      <c r="Q420" s="79"/>
      <c r="R420" s="79"/>
      <c r="S420" s="79"/>
      <c r="T420" s="79"/>
      <c r="U420" s="79"/>
      <c r="V420" s="79"/>
      <c r="W420" s="79"/>
      <c r="X420" s="79"/>
      <c r="Y420" s="79"/>
      <c r="Z420" s="79"/>
      <c r="AA420" s="79"/>
      <c r="AB420" s="79"/>
      <c r="AC420" s="79"/>
      <c r="AD420" s="79"/>
      <c r="AE420" s="79"/>
      <c r="AG420" s="79"/>
      <c r="AH420" s="79"/>
      <c r="AI420" s="79"/>
      <c r="AJ420" s="79"/>
      <c r="AK420" s="79"/>
      <c r="AL420" s="79"/>
      <c r="AM420" s="79"/>
      <c r="AN420" s="79"/>
      <c r="AO420" s="79"/>
      <c r="AP420" s="79"/>
      <c r="AQ420" s="79"/>
      <c r="AR420" s="79"/>
      <c r="AS420" s="79"/>
      <c r="AT420" s="79"/>
      <c r="AU420" s="79"/>
      <c r="AV420" s="79"/>
      <c r="AW420" s="79"/>
      <c r="AX420" s="79"/>
      <c r="AY420" s="79"/>
      <c r="AZ420" s="79"/>
      <c r="BA420" s="79"/>
      <c r="BB420" s="79"/>
      <c r="BC420" s="79"/>
      <c r="BD420" s="79"/>
      <c r="BE420" s="79"/>
      <c r="BF420" s="79"/>
      <c r="BG420" s="79"/>
      <c r="BH420" s="79"/>
      <c r="BI420" s="79"/>
      <c r="BJ420" s="79"/>
    </row>
    <row r="421" spans="1:62" s="33" customFormat="1" ht="15.75" customHeight="1" x14ac:dyDescent="0.35">
      <c r="A421" s="79"/>
      <c r="B421" s="79"/>
      <c r="C421" s="79"/>
      <c r="D421" s="79"/>
      <c r="E421" s="79"/>
      <c r="F421" s="79"/>
      <c r="G421" s="79"/>
      <c r="H421" s="79"/>
      <c r="I421" s="79"/>
      <c r="J421" s="79"/>
      <c r="K421" s="79"/>
      <c r="L421" s="79"/>
      <c r="M421" s="79"/>
      <c r="N421" s="79"/>
      <c r="O421" s="79"/>
      <c r="P421" s="79"/>
      <c r="Q421" s="79"/>
      <c r="R421" s="79"/>
      <c r="S421" s="79"/>
      <c r="T421" s="79"/>
      <c r="U421" s="79"/>
      <c r="V421" s="79"/>
      <c r="W421" s="79"/>
      <c r="X421" s="79"/>
      <c r="Y421" s="79"/>
      <c r="Z421" s="79"/>
      <c r="AA421" s="79"/>
      <c r="AB421" s="79"/>
      <c r="AC421" s="79"/>
      <c r="AD421" s="79"/>
      <c r="AE421" s="79"/>
      <c r="AG421" s="79"/>
      <c r="AH421" s="79"/>
      <c r="AI421" s="79"/>
      <c r="AJ421" s="79"/>
      <c r="AK421" s="79"/>
      <c r="AL421" s="79"/>
      <c r="AM421" s="79"/>
      <c r="AN421" s="79"/>
      <c r="AO421" s="79"/>
      <c r="AP421" s="79"/>
      <c r="AQ421" s="79"/>
      <c r="AR421" s="79"/>
      <c r="AS421" s="79"/>
      <c r="AT421" s="79"/>
      <c r="AU421" s="79"/>
      <c r="AV421" s="79"/>
      <c r="AW421" s="79"/>
      <c r="AX421" s="79"/>
      <c r="AY421" s="79"/>
      <c r="AZ421" s="79"/>
      <c r="BA421" s="79"/>
      <c r="BB421" s="79"/>
      <c r="BC421" s="79"/>
      <c r="BD421" s="79"/>
      <c r="BE421" s="79"/>
      <c r="BF421" s="79"/>
      <c r="BG421" s="79"/>
      <c r="BH421" s="79"/>
      <c r="BI421" s="79"/>
      <c r="BJ421" s="79"/>
    </row>
  </sheetData>
  <sheetProtection selectLockedCells="1"/>
  <mergeCells count="80">
    <mergeCell ref="A49:AE49"/>
    <mergeCell ref="A47:U48"/>
    <mergeCell ref="V1:AA1"/>
    <mergeCell ref="A2:BI7"/>
    <mergeCell ref="A8:BI10"/>
    <mergeCell ref="A24:U25"/>
    <mergeCell ref="AG12:BI18"/>
    <mergeCell ref="A12:AE13"/>
    <mergeCell ref="A15:AE18"/>
    <mergeCell ref="AG20:BC22"/>
    <mergeCell ref="BD20:BI22"/>
    <mergeCell ref="AB43:AE44"/>
    <mergeCell ref="AB45:AE46"/>
    <mergeCell ref="AG35:BI36"/>
    <mergeCell ref="AG37:BI40"/>
    <mergeCell ref="AG23:BC27"/>
    <mergeCell ref="BD23:BI27"/>
    <mergeCell ref="AG31:BC32"/>
    <mergeCell ref="BD31:BI32"/>
    <mergeCell ref="AG28:BC30"/>
    <mergeCell ref="BD28:BI30"/>
    <mergeCell ref="BF45:BI46"/>
    <mergeCell ref="AZ45:BE46"/>
    <mergeCell ref="AG45:AY46"/>
    <mergeCell ref="AG47:BI55"/>
    <mergeCell ref="AG43:BI44"/>
    <mergeCell ref="AB60:AE61"/>
    <mergeCell ref="AB62:AE63"/>
    <mergeCell ref="V60:AA61"/>
    <mergeCell ref="V62:AA63"/>
    <mergeCell ref="A60:U61"/>
    <mergeCell ref="A62:U63"/>
    <mergeCell ref="AB57:AE58"/>
    <mergeCell ref="V57:AA58"/>
    <mergeCell ref="A57:U58"/>
    <mergeCell ref="A59:U59"/>
    <mergeCell ref="V59:AA59"/>
    <mergeCell ref="AB59:AE59"/>
    <mergeCell ref="A29:U30"/>
    <mergeCell ref="V55:AA56"/>
    <mergeCell ref="AB55:AE56"/>
    <mergeCell ref="A38:AE41"/>
    <mergeCell ref="A42:U42"/>
    <mergeCell ref="V42:AA42"/>
    <mergeCell ref="AB42:AE42"/>
    <mergeCell ref="A52:AE54"/>
    <mergeCell ref="A32:AE35"/>
    <mergeCell ref="A45:U46"/>
    <mergeCell ref="V45:AA46"/>
    <mergeCell ref="A55:U56"/>
    <mergeCell ref="V47:AA48"/>
    <mergeCell ref="AB47:AE48"/>
    <mergeCell ref="A43:U44"/>
    <mergeCell ref="V43:AA44"/>
    <mergeCell ref="A20:U23"/>
    <mergeCell ref="AB26:AE26"/>
    <mergeCell ref="V26:AA26"/>
    <mergeCell ref="A26:U26"/>
    <mergeCell ref="A27:U28"/>
    <mergeCell ref="V27:AA28"/>
    <mergeCell ref="AB27:AE28"/>
    <mergeCell ref="V29:AA30"/>
    <mergeCell ref="AB24:AE25"/>
    <mergeCell ref="V24:AA25"/>
    <mergeCell ref="AB20:AE21"/>
    <mergeCell ref="AB22:AE23"/>
    <mergeCell ref="V20:AA23"/>
    <mergeCell ref="AB29:AE30"/>
    <mergeCell ref="AB73:AE74"/>
    <mergeCell ref="AB75:AE76"/>
    <mergeCell ref="V73:AA74"/>
    <mergeCell ref="V75:AA76"/>
    <mergeCell ref="A73:U74"/>
    <mergeCell ref="A75:U76"/>
    <mergeCell ref="A65:AE69"/>
    <mergeCell ref="AB70:AE71"/>
    <mergeCell ref="V70:AA71"/>
    <mergeCell ref="A70:U71"/>
    <mergeCell ref="V72:AA72"/>
    <mergeCell ref="A72:U72"/>
  </mergeCells>
  <pageMargins left="0.7" right="0.7" top="0.75" bottom="0.75" header="0.3" footer="0.3"/>
  <pageSetup orientation="portrait" r:id="rId1"/>
  <ignoredErrors>
    <ignoredError sqref="V59" evalError="1"/>
  </ignoredError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440D8-6C14-499F-8236-4A4B53DFBC50}">
  <dimension ref="B1:BJ428"/>
  <sheetViews>
    <sheetView showGridLines="0" topLeftCell="A16" workbookViewId="0">
      <selection activeCell="AF24" sqref="AF24"/>
    </sheetView>
  </sheetViews>
  <sheetFormatPr defaultColWidth="3.1796875" defaultRowHeight="15.75" customHeight="1" x14ac:dyDescent="0.3"/>
  <cols>
    <col min="1" max="16384" width="3.1796875" style="79"/>
  </cols>
  <sheetData>
    <row r="1" spans="2:62" ht="15.75" customHeight="1" x14ac:dyDescent="0.3">
      <c r="B1" s="876" t="s">
        <v>202</v>
      </c>
      <c r="C1" s="876"/>
      <c r="D1" s="876"/>
      <c r="E1" s="876"/>
      <c r="F1" s="876"/>
      <c r="G1" s="876"/>
      <c r="H1" s="876"/>
      <c r="I1" s="876"/>
      <c r="J1" s="876"/>
      <c r="K1" s="876"/>
      <c r="L1" s="876"/>
      <c r="M1" s="876"/>
      <c r="N1" s="876"/>
      <c r="O1" s="876"/>
      <c r="P1" s="876"/>
      <c r="Q1" s="876"/>
      <c r="R1" s="876"/>
      <c r="S1" s="876"/>
      <c r="T1" s="876"/>
      <c r="U1" s="876"/>
      <c r="V1" s="876"/>
      <c r="W1" s="876"/>
      <c r="X1" s="876"/>
      <c r="Y1" s="876"/>
      <c r="Z1" s="876"/>
      <c r="AA1" s="876"/>
      <c r="AB1" s="876"/>
      <c r="AC1" s="876"/>
      <c r="AD1" s="876"/>
      <c r="AE1" s="876"/>
      <c r="AF1" s="876"/>
      <c r="AG1" s="876"/>
      <c r="AH1" s="876"/>
      <c r="AI1" s="876"/>
      <c r="AJ1" s="876"/>
      <c r="AK1" s="876"/>
      <c r="AL1" s="876"/>
      <c r="AM1" s="876"/>
      <c r="AN1" s="876"/>
      <c r="AO1" s="876"/>
      <c r="AP1" s="876"/>
      <c r="AQ1" s="876"/>
      <c r="AR1" s="876"/>
      <c r="AS1" s="876"/>
      <c r="AT1" s="876"/>
      <c r="AU1" s="876"/>
      <c r="AV1" s="876"/>
      <c r="AW1" s="876"/>
      <c r="AX1" s="876"/>
      <c r="AY1" s="876"/>
      <c r="AZ1" s="876"/>
      <c r="BA1" s="876"/>
      <c r="BB1" s="876"/>
      <c r="BC1" s="876"/>
      <c r="BD1" s="876"/>
      <c r="BE1" s="876"/>
      <c r="BF1" s="876"/>
      <c r="BG1" s="876"/>
      <c r="BH1" s="876"/>
      <c r="BI1" s="876"/>
      <c r="BJ1" s="876"/>
    </row>
    <row r="2" spans="2:62" ht="15.75" customHeight="1" x14ac:dyDescent="0.3">
      <c r="B2" s="876"/>
      <c r="C2" s="876"/>
      <c r="D2" s="876"/>
      <c r="E2" s="876"/>
      <c r="F2" s="876"/>
      <c r="G2" s="876"/>
      <c r="H2" s="876"/>
      <c r="I2" s="876"/>
      <c r="J2" s="876"/>
      <c r="K2" s="876"/>
      <c r="L2" s="876"/>
      <c r="M2" s="876"/>
      <c r="N2" s="876"/>
      <c r="O2" s="876"/>
      <c r="P2" s="876"/>
      <c r="Q2" s="876"/>
      <c r="R2" s="876"/>
      <c r="S2" s="876"/>
      <c r="T2" s="876"/>
      <c r="U2" s="876"/>
      <c r="V2" s="876"/>
      <c r="W2" s="876"/>
      <c r="X2" s="876"/>
      <c r="Y2" s="876"/>
      <c r="Z2" s="876"/>
      <c r="AA2" s="876"/>
      <c r="AB2" s="876"/>
      <c r="AC2" s="876"/>
      <c r="AD2" s="876"/>
      <c r="AE2" s="876"/>
      <c r="AF2" s="876"/>
      <c r="AG2" s="876"/>
      <c r="AH2" s="876"/>
      <c r="AI2" s="876"/>
      <c r="AJ2" s="876"/>
      <c r="AK2" s="876"/>
      <c r="AL2" s="876"/>
      <c r="AM2" s="876"/>
      <c r="AN2" s="876"/>
      <c r="AO2" s="876"/>
      <c r="AP2" s="876"/>
      <c r="AQ2" s="876"/>
      <c r="AR2" s="876"/>
      <c r="AS2" s="876"/>
      <c r="AT2" s="876"/>
      <c r="AU2" s="876"/>
      <c r="AV2" s="876"/>
      <c r="AW2" s="876"/>
      <c r="AX2" s="876"/>
      <c r="AY2" s="876"/>
      <c r="AZ2" s="876"/>
      <c r="BA2" s="876"/>
      <c r="BB2" s="876"/>
      <c r="BC2" s="876"/>
      <c r="BD2" s="876"/>
      <c r="BE2" s="876"/>
      <c r="BF2" s="876"/>
      <c r="BG2" s="876"/>
      <c r="BH2" s="876"/>
      <c r="BI2" s="876"/>
      <c r="BJ2" s="876"/>
    </row>
    <row r="3" spans="2:62" ht="15.75" customHeight="1" x14ac:dyDescent="0.3">
      <c r="B3" s="876"/>
      <c r="C3" s="876"/>
      <c r="D3" s="876"/>
      <c r="E3" s="876"/>
      <c r="F3" s="876"/>
      <c r="G3" s="876"/>
      <c r="H3" s="876"/>
      <c r="I3" s="876"/>
      <c r="J3" s="876"/>
      <c r="K3" s="876"/>
      <c r="L3" s="876"/>
      <c r="M3" s="876"/>
      <c r="N3" s="876"/>
      <c r="O3" s="876"/>
      <c r="P3" s="876"/>
      <c r="Q3" s="876"/>
      <c r="R3" s="876"/>
      <c r="S3" s="876"/>
      <c r="T3" s="876"/>
      <c r="U3" s="876"/>
      <c r="V3" s="876"/>
      <c r="W3" s="876"/>
      <c r="X3" s="876"/>
      <c r="Y3" s="876"/>
      <c r="Z3" s="876"/>
      <c r="AA3" s="876"/>
      <c r="AB3" s="876"/>
      <c r="AC3" s="876"/>
      <c r="AD3" s="876"/>
      <c r="AE3" s="876"/>
      <c r="AF3" s="876"/>
      <c r="AG3" s="876"/>
      <c r="AH3" s="876"/>
      <c r="AI3" s="876"/>
      <c r="AJ3" s="876"/>
      <c r="AK3" s="876"/>
      <c r="AL3" s="876"/>
      <c r="AM3" s="876"/>
      <c r="AN3" s="876"/>
      <c r="AO3" s="876"/>
      <c r="AP3" s="876"/>
      <c r="AQ3" s="876"/>
      <c r="AR3" s="876"/>
      <c r="AS3" s="876"/>
      <c r="AT3" s="876"/>
      <c r="AU3" s="876"/>
      <c r="AV3" s="876"/>
      <c r="AW3" s="876"/>
      <c r="AX3" s="876"/>
      <c r="AY3" s="876"/>
      <c r="AZ3" s="876"/>
      <c r="BA3" s="876"/>
      <c r="BB3" s="876"/>
      <c r="BC3" s="876"/>
      <c r="BD3" s="876"/>
      <c r="BE3" s="876"/>
      <c r="BF3" s="876"/>
      <c r="BG3" s="876"/>
      <c r="BH3" s="876"/>
      <c r="BI3" s="876"/>
      <c r="BJ3" s="876"/>
    </row>
    <row r="4" spans="2:62" s="33" customFormat="1" ht="15.75" customHeight="1" x14ac:dyDescent="0.35">
      <c r="B4" s="876"/>
      <c r="C4" s="876"/>
      <c r="D4" s="876"/>
      <c r="E4" s="876"/>
      <c r="F4" s="876"/>
      <c r="G4" s="876"/>
      <c r="H4" s="876"/>
      <c r="I4" s="876"/>
      <c r="J4" s="876"/>
      <c r="K4" s="876"/>
      <c r="L4" s="876"/>
      <c r="M4" s="876"/>
      <c r="N4" s="876"/>
      <c r="O4" s="876"/>
      <c r="P4" s="876"/>
      <c r="Q4" s="876"/>
      <c r="R4" s="876"/>
      <c r="S4" s="876"/>
      <c r="T4" s="876"/>
      <c r="U4" s="876"/>
      <c r="V4" s="876"/>
      <c r="W4" s="876"/>
      <c r="X4" s="876"/>
      <c r="Y4" s="876"/>
      <c r="Z4" s="876"/>
      <c r="AA4" s="876"/>
      <c r="AB4" s="876"/>
      <c r="AC4" s="876"/>
      <c r="AD4" s="876"/>
      <c r="AE4" s="876"/>
      <c r="AF4" s="876"/>
      <c r="AG4" s="876"/>
      <c r="AH4" s="876"/>
      <c r="AI4" s="876"/>
      <c r="AJ4" s="876"/>
      <c r="AK4" s="876"/>
      <c r="AL4" s="876"/>
      <c r="AM4" s="876"/>
      <c r="AN4" s="876"/>
      <c r="AO4" s="876"/>
      <c r="AP4" s="876"/>
      <c r="AQ4" s="876"/>
      <c r="AR4" s="876"/>
      <c r="AS4" s="876"/>
      <c r="AT4" s="876"/>
      <c r="AU4" s="876"/>
      <c r="AV4" s="876"/>
      <c r="AW4" s="876"/>
      <c r="AX4" s="876"/>
      <c r="AY4" s="876"/>
      <c r="AZ4" s="876"/>
      <c r="BA4" s="876"/>
      <c r="BB4" s="876"/>
      <c r="BC4" s="876"/>
      <c r="BD4" s="876"/>
      <c r="BE4" s="876"/>
      <c r="BF4" s="876"/>
      <c r="BG4" s="876"/>
      <c r="BH4" s="876"/>
      <c r="BI4" s="876"/>
      <c r="BJ4" s="876"/>
    </row>
    <row r="5" spans="2:62" s="33" customFormat="1" ht="15.75" customHeight="1" x14ac:dyDescent="0.35">
      <c r="B5" s="876"/>
      <c r="C5" s="876"/>
      <c r="D5" s="876"/>
      <c r="E5" s="876"/>
      <c r="F5" s="876"/>
      <c r="G5" s="876"/>
      <c r="H5" s="876"/>
      <c r="I5" s="876"/>
      <c r="J5" s="876"/>
      <c r="K5" s="876"/>
      <c r="L5" s="876"/>
      <c r="M5" s="876"/>
      <c r="N5" s="876"/>
      <c r="O5" s="876"/>
      <c r="P5" s="876"/>
      <c r="Q5" s="876"/>
      <c r="R5" s="876"/>
      <c r="S5" s="876"/>
      <c r="T5" s="876"/>
      <c r="U5" s="876"/>
      <c r="V5" s="876"/>
      <c r="W5" s="876"/>
      <c r="X5" s="876"/>
      <c r="Y5" s="876"/>
      <c r="Z5" s="876"/>
      <c r="AA5" s="876"/>
      <c r="AB5" s="876"/>
      <c r="AC5" s="876"/>
      <c r="AD5" s="876"/>
      <c r="AE5" s="876"/>
      <c r="AF5" s="876"/>
      <c r="AG5" s="876"/>
      <c r="AH5" s="876"/>
      <c r="AI5" s="876"/>
      <c r="AJ5" s="876"/>
      <c r="AK5" s="876"/>
      <c r="AL5" s="876"/>
      <c r="AM5" s="876"/>
      <c r="AN5" s="876"/>
      <c r="AO5" s="876"/>
      <c r="AP5" s="876"/>
      <c r="AQ5" s="876"/>
      <c r="AR5" s="876"/>
      <c r="AS5" s="876"/>
      <c r="AT5" s="876"/>
      <c r="AU5" s="876"/>
      <c r="AV5" s="876"/>
      <c r="AW5" s="876"/>
      <c r="AX5" s="876"/>
      <c r="AY5" s="876"/>
      <c r="AZ5" s="876"/>
      <c r="BA5" s="876"/>
      <c r="BB5" s="876"/>
      <c r="BC5" s="876"/>
      <c r="BD5" s="876"/>
      <c r="BE5" s="876"/>
      <c r="BF5" s="876"/>
      <c r="BG5" s="876"/>
      <c r="BH5" s="876"/>
      <c r="BI5" s="876"/>
      <c r="BJ5" s="876"/>
    </row>
    <row r="6" spans="2:62" s="33" customFormat="1" ht="15.75" customHeight="1" x14ac:dyDescent="0.35">
      <c r="B6" s="876"/>
      <c r="C6" s="876"/>
      <c r="D6" s="876"/>
      <c r="E6" s="876"/>
      <c r="F6" s="876"/>
      <c r="G6" s="876"/>
      <c r="H6" s="876"/>
      <c r="I6" s="876"/>
      <c r="J6" s="876"/>
      <c r="K6" s="876"/>
      <c r="L6" s="876"/>
      <c r="M6" s="876"/>
      <c r="N6" s="876"/>
      <c r="O6" s="876"/>
      <c r="P6" s="876"/>
      <c r="Q6" s="876"/>
      <c r="R6" s="876"/>
      <c r="S6" s="876"/>
      <c r="T6" s="876"/>
      <c r="U6" s="876"/>
      <c r="V6" s="876"/>
      <c r="W6" s="876"/>
      <c r="X6" s="876"/>
      <c r="Y6" s="876"/>
      <c r="Z6" s="876"/>
      <c r="AA6" s="876"/>
      <c r="AB6" s="876"/>
      <c r="AC6" s="876"/>
      <c r="AD6" s="876"/>
      <c r="AE6" s="876"/>
      <c r="AF6" s="876"/>
      <c r="AG6" s="876"/>
      <c r="AH6" s="876"/>
      <c r="AI6" s="876"/>
      <c r="AJ6" s="876"/>
      <c r="AK6" s="876"/>
      <c r="AL6" s="876"/>
      <c r="AM6" s="876"/>
      <c r="AN6" s="876"/>
      <c r="AO6" s="876"/>
      <c r="AP6" s="876"/>
      <c r="AQ6" s="876"/>
      <c r="AR6" s="876"/>
      <c r="AS6" s="876"/>
      <c r="AT6" s="876"/>
      <c r="AU6" s="876"/>
      <c r="AV6" s="876"/>
      <c r="AW6" s="876"/>
      <c r="AX6" s="876"/>
      <c r="AY6" s="876"/>
      <c r="AZ6" s="876"/>
      <c r="BA6" s="876"/>
      <c r="BB6" s="876"/>
      <c r="BC6" s="876"/>
      <c r="BD6" s="876"/>
      <c r="BE6" s="876"/>
      <c r="BF6" s="876"/>
      <c r="BG6" s="876"/>
      <c r="BH6" s="876"/>
      <c r="BI6" s="876"/>
      <c r="BJ6" s="876"/>
    </row>
    <row r="7" spans="2:62" s="33" customFormat="1" ht="15.75" customHeight="1" thickBot="1" x14ac:dyDescent="0.4"/>
    <row r="8" spans="2:62" s="33" customFormat="1" ht="15.75" customHeight="1" x14ac:dyDescent="0.35">
      <c r="B8" s="632" t="s">
        <v>203</v>
      </c>
      <c r="C8" s="633"/>
      <c r="D8" s="633"/>
      <c r="E8" s="633"/>
      <c r="F8" s="633"/>
      <c r="G8" s="633"/>
      <c r="H8" s="633"/>
      <c r="I8" s="633"/>
      <c r="J8" s="633"/>
      <c r="K8" s="633"/>
      <c r="L8" s="633"/>
      <c r="M8" s="633"/>
      <c r="N8" s="633"/>
      <c r="O8" s="633"/>
      <c r="P8" s="633"/>
      <c r="Q8" s="633"/>
      <c r="R8" s="633"/>
      <c r="S8" s="633"/>
      <c r="T8" s="633"/>
      <c r="U8" s="633"/>
      <c r="V8" s="633"/>
      <c r="W8" s="633"/>
      <c r="X8" s="633"/>
      <c r="Y8" s="633"/>
      <c r="Z8" s="633"/>
      <c r="AA8" s="633"/>
      <c r="AB8" s="633"/>
      <c r="AC8" s="633"/>
      <c r="AD8" s="634"/>
      <c r="AH8" s="807" t="s">
        <v>204</v>
      </c>
      <c r="AI8" s="808"/>
      <c r="AJ8" s="808"/>
      <c r="AK8" s="808"/>
      <c r="AL8" s="808"/>
      <c r="AM8" s="808"/>
      <c r="AN8" s="808"/>
      <c r="AO8" s="808"/>
      <c r="AP8" s="808"/>
      <c r="AQ8" s="808"/>
      <c r="AR8" s="808"/>
      <c r="AS8" s="808"/>
      <c r="AT8" s="808"/>
      <c r="AU8" s="808"/>
      <c r="AV8" s="808"/>
      <c r="AW8" s="808"/>
      <c r="AX8" s="808"/>
      <c r="AY8" s="808"/>
      <c r="AZ8" s="808"/>
      <c r="BA8" s="808"/>
      <c r="BB8" s="808"/>
      <c r="BC8" s="808"/>
      <c r="BD8" s="808"/>
      <c r="BE8" s="808"/>
      <c r="BF8" s="808"/>
      <c r="BG8" s="808"/>
      <c r="BH8" s="808"/>
      <c r="BI8" s="808"/>
      <c r="BJ8" s="809"/>
    </row>
    <row r="9" spans="2:62" s="33" customFormat="1" ht="15.75" customHeight="1" x14ac:dyDescent="0.35">
      <c r="B9" s="635"/>
      <c r="C9" s="636"/>
      <c r="D9" s="636"/>
      <c r="E9" s="636"/>
      <c r="F9" s="636"/>
      <c r="G9" s="636"/>
      <c r="H9" s="636"/>
      <c r="I9" s="636"/>
      <c r="J9" s="636"/>
      <c r="K9" s="636"/>
      <c r="L9" s="636"/>
      <c r="M9" s="636"/>
      <c r="N9" s="636"/>
      <c r="O9" s="636"/>
      <c r="P9" s="636"/>
      <c r="Q9" s="636"/>
      <c r="R9" s="636"/>
      <c r="S9" s="636"/>
      <c r="T9" s="636"/>
      <c r="U9" s="636"/>
      <c r="V9" s="636"/>
      <c r="W9" s="636"/>
      <c r="X9" s="636"/>
      <c r="Y9" s="636"/>
      <c r="Z9" s="636"/>
      <c r="AA9" s="636"/>
      <c r="AB9" s="636"/>
      <c r="AC9" s="636"/>
      <c r="AD9" s="637"/>
      <c r="AH9" s="810"/>
      <c r="AI9" s="811"/>
      <c r="AJ9" s="811"/>
      <c r="AK9" s="811"/>
      <c r="AL9" s="811"/>
      <c r="AM9" s="811"/>
      <c r="AN9" s="811"/>
      <c r="AO9" s="811"/>
      <c r="AP9" s="811"/>
      <c r="AQ9" s="811"/>
      <c r="AR9" s="811"/>
      <c r="AS9" s="811"/>
      <c r="AT9" s="811"/>
      <c r="AU9" s="811"/>
      <c r="AV9" s="811"/>
      <c r="AW9" s="811"/>
      <c r="AX9" s="811"/>
      <c r="AY9" s="811"/>
      <c r="AZ9" s="811"/>
      <c r="BA9" s="811"/>
      <c r="BB9" s="811"/>
      <c r="BC9" s="811"/>
      <c r="BD9" s="811"/>
      <c r="BE9" s="811"/>
      <c r="BF9" s="811"/>
      <c r="BG9" s="811"/>
      <c r="BH9" s="811"/>
      <c r="BI9" s="811"/>
      <c r="BJ9" s="812"/>
    </row>
    <row r="10" spans="2:62" s="33" customFormat="1" ht="15.75" customHeight="1" x14ac:dyDescent="0.35">
      <c r="B10" s="635"/>
      <c r="C10" s="636"/>
      <c r="D10" s="636"/>
      <c r="E10" s="636"/>
      <c r="F10" s="636"/>
      <c r="G10" s="636"/>
      <c r="H10" s="636"/>
      <c r="I10" s="636"/>
      <c r="J10" s="636"/>
      <c r="K10" s="636"/>
      <c r="L10" s="636"/>
      <c r="M10" s="636"/>
      <c r="N10" s="636"/>
      <c r="O10" s="636"/>
      <c r="P10" s="636"/>
      <c r="Q10" s="636"/>
      <c r="R10" s="636"/>
      <c r="S10" s="636"/>
      <c r="T10" s="636"/>
      <c r="U10" s="636"/>
      <c r="V10" s="636"/>
      <c r="W10" s="636"/>
      <c r="X10" s="636"/>
      <c r="Y10" s="636"/>
      <c r="Z10" s="636"/>
      <c r="AA10" s="636"/>
      <c r="AB10" s="636"/>
      <c r="AC10" s="636"/>
      <c r="AD10" s="637"/>
      <c r="AH10" s="810"/>
      <c r="AI10" s="811"/>
      <c r="AJ10" s="811"/>
      <c r="AK10" s="811"/>
      <c r="AL10" s="811"/>
      <c r="AM10" s="811"/>
      <c r="AN10" s="811"/>
      <c r="AO10" s="811"/>
      <c r="AP10" s="811"/>
      <c r="AQ10" s="811"/>
      <c r="AR10" s="811"/>
      <c r="AS10" s="811"/>
      <c r="AT10" s="811"/>
      <c r="AU10" s="811"/>
      <c r="AV10" s="811"/>
      <c r="AW10" s="811"/>
      <c r="AX10" s="811"/>
      <c r="AY10" s="811"/>
      <c r="AZ10" s="811"/>
      <c r="BA10" s="811"/>
      <c r="BB10" s="811"/>
      <c r="BC10" s="811"/>
      <c r="BD10" s="811"/>
      <c r="BE10" s="811"/>
      <c r="BF10" s="811"/>
      <c r="BG10" s="811"/>
      <c r="BH10" s="811"/>
      <c r="BI10" s="811"/>
      <c r="BJ10" s="812"/>
    </row>
    <row r="11" spans="2:62" s="33" customFormat="1" ht="15.75" customHeight="1" thickBot="1" x14ac:dyDescent="0.4">
      <c r="B11" s="638"/>
      <c r="C11" s="639"/>
      <c r="D11" s="639"/>
      <c r="E11" s="639"/>
      <c r="F11" s="639"/>
      <c r="G11" s="639"/>
      <c r="H11" s="639"/>
      <c r="I11" s="639"/>
      <c r="J11" s="639"/>
      <c r="K11" s="639"/>
      <c r="L11" s="639"/>
      <c r="M11" s="639"/>
      <c r="N11" s="639"/>
      <c r="O11" s="639"/>
      <c r="P11" s="639"/>
      <c r="Q11" s="639"/>
      <c r="R11" s="639"/>
      <c r="S11" s="639"/>
      <c r="T11" s="639"/>
      <c r="U11" s="639"/>
      <c r="V11" s="639"/>
      <c r="W11" s="639"/>
      <c r="X11" s="639"/>
      <c r="Y11" s="639"/>
      <c r="Z11" s="639"/>
      <c r="AA11" s="639"/>
      <c r="AB11" s="639"/>
      <c r="AC11" s="639"/>
      <c r="AD11" s="640"/>
      <c r="AH11" s="813"/>
      <c r="AI11" s="814"/>
      <c r="AJ11" s="814"/>
      <c r="AK11" s="814"/>
      <c r="AL11" s="814"/>
      <c r="AM11" s="814"/>
      <c r="AN11" s="814"/>
      <c r="AO11" s="814"/>
      <c r="AP11" s="814"/>
      <c r="AQ11" s="814"/>
      <c r="AR11" s="814"/>
      <c r="AS11" s="814"/>
      <c r="AT11" s="814"/>
      <c r="AU11" s="814"/>
      <c r="AV11" s="814"/>
      <c r="AW11" s="814"/>
      <c r="AX11" s="814"/>
      <c r="AY11" s="814"/>
      <c r="AZ11" s="814"/>
      <c r="BA11" s="814"/>
      <c r="BB11" s="814"/>
      <c r="BC11" s="814"/>
      <c r="BD11" s="814"/>
      <c r="BE11" s="814"/>
      <c r="BF11" s="814"/>
      <c r="BG11" s="814"/>
      <c r="BH11" s="814"/>
      <c r="BI11" s="814"/>
      <c r="BJ11" s="815"/>
    </row>
    <row r="12" spans="2:62" s="33" customFormat="1" ht="15.75" customHeight="1" thickBot="1" x14ac:dyDescent="0.4"/>
    <row r="13" spans="2:62" s="33" customFormat="1" ht="15.75" customHeight="1" thickTop="1" x14ac:dyDescent="0.35">
      <c r="B13" s="828" t="s">
        <v>205</v>
      </c>
      <c r="C13" s="829"/>
      <c r="D13" s="829"/>
      <c r="E13" s="829"/>
      <c r="F13" s="829"/>
      <c r="G13" s="829"/>
      <c r="H13" s="829"/>
      <c r="I13" s="829"/>
      <c r="J13" s="829"/>
      <c r="K13" s="829"/>
      <c r="L13" s="829"/>
      <c r="M13" s="829"/>
      <c r="N13" s="829"/>
      <c r="O13" s="829"/>
      <c r="P13" s="829"/>
      <c r="Q13" s="829"/>
      <c r="R13" s="829"/>
      <c r="S13" s="829"/>
      <c r="T13" s="829"/>
      <c r="U13" s="829"/>
      <c r="V13" s="829"/>
      <c r="W13" s="829"/>
      <c r="X13" s="829"/>
      <c r="Y13" s="829"/>
      <c r="Z13" s="829"/>
      <c r="AA13" s="829"/>
      <c r="AB13" s="829"/>
      <c r="AC13" s="829"/>
      <c r="AD13" s="830"/>
      <c r="AH13" s="480" t="s">
        <v>206</v>
      </c>
      <c r="AI13" s="882"/>
      <c r="AJ13" s="882"/>
      <c r="AK13" s="882"/>
      <c r="AL13" s="882"/>
      <c r="AM13" s="882"/>
      <c r="AN13" s="882"/>
      <c r="AO13" s="882"/>
      <c r="AP13" s="882"/>
      <c r="AQ13" s="882"/>
      <c r="AR13" s="882"/>
      <c r="AS13" s="882"/>
      <c r="AT13" s="882"/>
      <c r="AU13" s="882"/>
      <c r="AV13" s="882"/>
      <c r="AW13" s="882"/>
      <c r="AX13" s="882"/>
      <c r="AY13" s="882"/>
      <c r="AZ13" s="882"/>
      <c r="BA13" s="882"/>
      <c r="BB13" s="882"/>
      <c r="BC13" s="882"/>
      <c r="BD13" s="882"/>
      <c r="BE13" s="880" t="str">
        <f>AA21</f>
        <v/>
      </c>
      <c r="BF13" s="880"/>
      <c r="BG13" s="880"/>
      <c r="BH13" s="880"/>
      <c r="BI13" s="880"/>
      <c r="BJ13" s="881"/>
    </row>
    <row r="14" spans="2:62" s="33" customFormat="1" ht="15.75" customHeight="1" x14ac:dyDescent="0.35">
      <c r="B14" s="831"/>
      <c r="C14" s="256"/>
      <c r="D14" s="256"/>
      <c r="E14" s="256"/>
      <c r="F14" s="256"/>
      <c r="G14" s="256"/>
      <c r="H14" s="256"/>
      <c r="I14" s="256"/>
      <c r="J14" s="256"/>
      <c r="K14" s="256"/>
      <c r="L14" s="256"/>
      <c r="M14" s="256"/>
      <c r="N14" s="256"/>
      <c r="O14" s="256"/>
      <c r="P14" s="256"/>
      <c r="Q14" s="256"/>
      <c r="R14" s="256"/>
      <c r="S14" s="256"/>
      <c r="T14" s="256"/>
      <c r="U14" s="256"/>
      <c r="V14" s="256"/>
      <c r="W14" s="256"/>
      <c r="X14" s="256"/>
      <c r="Y14" s="256"/>
      <c r="Z14" s="256"/>
      <c r="AA14" s="256"/>
      <c r="AB14" s="256"/>
      <c r="AC14" s="256"/>
      <c r="AD14" s="832"/>
      <c r="AH14" s="295"/>
      <c r="AI14" s="877"/>
      <c r="AJ14" s="877"/>
      <c r="AK14" s="877"/>
      <c r="AL14" s="877"/>
      <c r="AM14" s="877"/>
      <c r="AN14" s="877"/>
      <c r="AO14" s="877"/>
      <c r="AP14" s="877"/>
      <c r="AQ14" s="877"/>
      <c r="AR14" s="877"/>
      <c r="AS14" s="877"/>
      <c r="AT14" s="877"/>
      <c r="AU14" s="877"/>
      <c r="AV14" s="877"/>
      <c r="AW14" s="877"/>
      <c r="AX14" s="877"/>
      <c r="AY14" s="877"/>
      <c r="AZ14" s="877"/>
      <c r="BA14" s="877"/>
      <c r="BB14" s="877"/>
      <c r="BC14" s="877"/>
      <c r="BD14" s="877"/>
      <c r="BE14" s="878"/>
      <c r="BF14" s="878"/>
      <c r="BG14" s="878"/>
      <c r="BH14" s="878"/>
      <c r="BI14" s="878"/>
      <c r="BJ14" s="879"/>
    </row>
    <row r="15" spans="2:62" s="33" customFormat="1" ht="15.75" customHeight="1" x14ac:dyDescent="0.35">
      <c r="B15" s="831"/>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c r="AB15" s="256"/>
      <c r="AC15" s="256"/>
      <c r="AD15" s="832"/>
      <c r="AH15" s="295"/>
      <c r="AI15" s="877"/>
      <c r="AJ15" s="877"/>
      <c r="AK15" s="877"/>
      <c r="AL15" s="877"/>
      <c r="AM15" s="877"/>
      <c r="AN15" s="877"/>
      <c r="AO15" s="877"/>
      <c r="AP15" s="877"/>
      <c r="AQ15" s="877"/>
      <c r="AR15" s="877"/>
      <c r="AS15" s="877"/>
      <c r="AT15" s="877"/>
      <c r="AU15" s="877"/>
      <c r="AV15" s="877"/>
      <c r="AW15" s="877"/>
      <c r="AX15" s="877"/>
      <c r="AY15" s="877"/>
      <c r="AZ15" s="877"/>
      <c r="BA15" s="877"/>
      <c r="BB15" s="877"/>
      <c r="BC15" s="877"/>
      <c r="BD15" s="877"/>
      <c r="BE15" s="878"/>
      <c r="BF15" s="878"/>
      <c r="BG15" s="878"/>
      <c r="BH15" s="878"/>
      <c r="BI15" s="878"/>
      <c r="BJ15" s="879"/>
    </row>
    <row r="16" spans="2:62" s="33" customFormat="1" ht="15.75" customHeight="1" x14ac:dyDescent="0.35">
      <c r="B16" s="833"/>
      <c r="C16" s="259"/>
      <c r="D16" s="259"/>
      <c r="E16" s="259"/>
      <c r="F16" s="259"/>
      <c r="G16" s="259"/>
      <c r="H16" s="259"/>
      <c r="I16" s="259"/>
      <c r="J16" s="259"/>
      <c r="K16" s="259"/>
      <c r="L16" s="259"/>
      <c r="M16" s="259"/>
      <c r="N16" s="259"/>
      <c r="O16" s="259"/>
      <c r="P16" s="259"/>
      <c r="Q16" s="259"/>
      <c r="R16" s="259"/>
      <c r="S16" s="259"/>
      <c r="T16" s="259"/>
      <c r="U16" s="259"/>
      <c r="V16" s="259"/>
      <c r="W16" s="259"/>
      <c r="X16" s="259"/>
      <c r="Y16" s="259"/>
      <c r="Z16" s="259"/>
      <c r="AA16" s="259"/>
      <c r="AB16" s="259"/>
      <c r="AC16" s="259"/>
      <c r="AD16" s="834"/>
      <c r="AH16" s="295" t="s">
        <v>207</v>
      </c>
      <c r="AI16" s="877"/>
      <c r="AJ16" s="877"/>
      <c r="AK16" s="877"/>
      <c r="AL16" s="877"/>
      <c r="AM16" s="877"/>
      <c r="AN16" s="877"/>
      <c r="AO16" s="877"/>
      <c r="AP16" s="877"/>
      <c r="AQ16" s="877"/>
      <c r="AR16" s="877"/>
      <c r="AS16" s="877"/>
      <c r="AT16" s="877"/>
      <c r="AU16" s="877"/>
      <c r="AV16" s="877"/>
      <c r="AW16" s="877"/>
      <c r="AX16" s="877"/>
      <c r="AY16" s="877"/>
      <c r="AZ16" s="877"/>
      <c r="BA16" s="877"/>
      <c r="BB16" s="877"/>
      <c r="BC16" s="877"/>
      <c r="BD16" s="877"/>
      <c r="BE16" s="878" t="str">
        <f>AA23</f>
        <v/>
      </c>
      <c r="BF16" s="878"/>
      <c r="BG16" s="878"/>
      <c r="BH16" s="878"/>
      <c r="BI16" s="878"/>
      <c r="BJ16" s="879"/>
    </row>
    <row r="17" spans="2:62" s="33" customFormat="1" ht="15.75" customHeight="1" x14ac:dyDescent="0.35">
      <c r="B17" s="816" t="s">
        <v>208</v>
      </c>
      <c r="C17" s="817"/>
      <c r="D17" s="817"/>
      <c r="E17" s="817"/>
      <c r="F17" s="817"/>
      <c r="G17" s="817"/>
      <c r="H17" s="817"/>
      <c r="I17" s="817"/>
      <c r="J17" s="817"/>
      <c r="K17" s="817"/>
      <c r="L17" s="817"/>
      <c r="M17" s="817"/>
      <c r="N17" s="817"/>
      <c r="O17" s="817"/>
      <c r="P17" s="817"/>
      <c r="Q17" s="817"/>
      <c r="R17" s="817"/>
      <c r="S17" s="817"/>
      <c r="T17" s="817"/>
      <c r="U17" s="817"/>
      <c r="V17" s="817"/>
      <c r="W17" s="818"/>
      <c r="X17" s="835" t="s">
        <v>209</v>
      </c>
      <c r="Y17" s="836"/>
      <c r="Z17" s="837"/>
      <c r="AA17" s="822">
        <f>TARIFFER!K31</f>
        <v>9000</v>
      </c>
      <c r="AB17" s="823"/>
      <c r="AC17" s="823"/>
      <c r="AD17" s="824"/>
      <c r="AH17" s="295"/>
      <c r="AI17" s="877"/>
      <c r="AJ17" s="877"/>
      <c r="AK17" s="877"/>
      <c r="AL17" s="877"/>
      <c r="AM17" s="877"/>
      <c r="AN17" s="877"/>
      <c r="AO17" s="877"/>
      <c r="AP17" s="877"/>
      <c r="AQ17" s="877"/>
      <c r="AR17" s="877"/>
      <c r="AS17" s="877"/>
      <c r="AT17" s="877"/>
      <c r="AU17" s="877"/>
      <c r="AV17" s="877"/>
      <c r="AW17" s="877"/>
      <c r="AX17" s="877"/>
      <c r="AY17" s="877"/>
      <c r="AZ17" s="877"/>
      <c r="BA17" s="877"/>
      <c r="BB17" s="877"/>
      <c r="BC17" s="877"/>
      <c r="BD17" s="877"/>
      <c r="BE17" s="878"/>
      <c r="BF17" s="878"/>
      <c r="BG17" s="878"/>
      <c r="BH17" s="878"/>
      <c r="BI17" s="878"/>
      <c r="BJ17" s="879"/>
    </row>
    <row r="18" spans="2:62" s="33" customFormat="1" ht="15.75" customHeight="1" x14ac:dyDescent="0.35">
      <c r="B18" s="819"/>
      <c r="C18" s="820"/>
      <c r="D18" s="820"/>
      <c r="E18" s="820"/>
      <c r="F18" s="820"/>
      <c r="G18" s="820"/>
      <c r="H18" s="820"/>
      <c r="I18" s="820"/>
      <c r="J18" s="820"/>
      <c r="K18" s="820"/>
      <c r="L18" s="820"/>
      <c r="M18" s="820"/>
      <c r="N18" s="820"/>
      <c r="O18" s="820"/>
      <c r="P18" s="820"/>
      <c r="Q18" s="820"/>
      <c r="R18" s="820"/>
      <c r="S18" s="820"/>
      <c r="T18" s="820"/>
      <c r="U18" s="820"/>
      <c r="V18" s="820"/>
      <c r="W18" s="821"/>
      <c r="X18" s="838"/>
      <c r="Y18" s="839"/>
      <c r="Z18" s="840"/>
      <c r="AA18" s="825"/>
      <c r="AB18" s="826"/>
      <c r="AC18" s="826"/>
      <c r="AD18" s="827"/>
      <c r="AH18" s="295"/>
      <c r="AI18" s="877"/>
      <c r="AJ18" s="877"/>
      <c r="AK18" s="877"/>
      <c r="AL18" s="877"/>
      <c r="AM18" s="877"/>
      <c r="AN18" s="877"/>
      <c r="AO18" s="877"/>
      <c r="AP18" s="877"/>
      <c r="AQ18" s="877"/>
      <c r="AR18" s="877"/>
      <c r="AS18" s="877"/>
      <c r="AT18" s="877"/>
      <c r="AU18" s="877"/>
      <c r="AV18" s="877"/>
      <c r="AW18" s="877"/>
      <c r="AX18" s="877"/>
      <c r="AY18" s="877"/>
      <c r="AZ18" s="877"/>
      <c r="BA18" s="877"/>
      <c r="BB18" s="877"/>
      <c r="BC18" s="877"/>
      <c r="BD18" s="877"/>
      <c r="BE18" s="878"/>
      <c r="BF18" s="878"/>
      <c r="BG18" s="878"/>
      <c r="BH18" s="878"/>
      <c r="BI18" s="878"/>
      <c r="BJ18" s="879"/>
    </row>
    <row r="19" spans="2:62" s="33" customFormat="1" ht="15.75" customHeight="1" x14ac:dyDescent="0.35">
      <c r="B19" s="816" t="s">
        <v>210</v>
      </c>
      <c r="C19" s="817"/>
      <c r="D19" s="817"/>
      <c r="E19" s="817"/>
      <c r="F19" s="817"/>
      <c r="G19" s="817"/>
      <c r="H19" s="817"/>
      <c r="I19" s="817"/>
      <c r="J19" s="817"/>
      <c r="K19" s="817"/>
      <c r="L19" s="817"/>
      <c r="M19" s="817"/>
      <c r="N19" s="817"/>
      <c r="O19" s="817"/>
      <c r="P19" s="817"/>
      <c r="Q19" s="817"/>
      <c r="R19" s="817"/>
      <c r="S19" s="817"/>
      <c r="T19" s="817"/>
      <c r="U19" s="817"/>
      <c r="V19" s="817"/>
      <c r="W19" s="818"/>
      <c r="X19" s="838"/>
      <c r="Y19" s="839"/>
      <c r="Z19" s="840"/>
      <c r="AA19" s="822">
        <f>TARIFFER!G31</f>
        <v>30000</v>
      </c>
      <c r="AB19" s="823"/>
      <c r="AC19" s="823"/>
      <c r="AD19" s="824"/>
      <c r="AE19" s="73" t="b">
        <v>1</v>
      </c>
      <c r="AH19" s="295" t="s">
        <v>211</v>
      </c>
      <c r="AI19" s="877"/>
      <c r="AJ19" s="877"/>
      <c r="AK19" s="877"/>
      <c r="AL19" s="877"/>
      <c r="AM19" s="877"/>
      <c r="AN19" s="877"/>
      <c r="AO19" s="877"/>
      <c r="AP19" s="877"/>
      <c r="AQ19" s="877"/>
      <c r="AR19" s="877"/>
      <c r="AS19" s="877"/>
      <c r="AT19" s="877"/>
      <c r="AU19" s="877"/>
      <c r="AV19" s="877"/>
      <c r="AW19" s="877"/>
      <c r="AX19" s="877"/>
      <c r="AY19" s="877"/>
      <c r="AZ19" s="877"/>
      <c r="BA19" s="877"/>
      <c r="BB19" s="877"/>
      <c r="BC19" s="877"/>
      <c r="BD19" s="877"/>
      <c r="BE19" s="878" t="str">
        <f>AA28</f>
        <v/>
      </c>
      <c r="BF19" s="878"/>
      <c r="BG19" s="878"/>
      <c r="BH19" s="878"/>
      <c r="BI19" s="878"/>
      <c r="BJ19" s="879"/>
    </row>
    <row r="20" spans="2:62" s="33" customFormat="1" ht="21" customHeight="1" thickBot="1" x14ac:dyDescent="0.4">
      <c r="B20" s="819"/>
      <c r="C20" s="820"/>
      <c r="D20" s="820"/>
      <c r="E20" s="820"/>
      <c r="F20" s="820"/>
      <c r="G20" s="820"/>
      <c r="H20" s="820"/>
      <c r="I20" s="820"/>
      <c r="J20" s="820"/>
      <c r="K20" s="820"/>
      <c r="L20" s="820"/>
      <c r="M20" s="820"/>
      <c r="N20" s="820"/>
      <c r="O20" s="820"/>
      <c r="P20" s="820"/>
      <c r="Q20" s="820"/>
      <c r="R20" s="820"/>
      <c r="S20" s="820"/>
      <c r="T20" s="820"/>
      <c r="U20" s="820"/>
      <c r="V20" s="820"/>
      <c r="W20" s="821"/>
      <c r="X20" s="841"/>
      <c r="Y20" s="842"/>
      <c r="Z20" s="843"/>
      <c r="AA20" s="825"/>
      <c r="AB20" s="826"/>
      <c r="AC20" s="826"/>
      <c r="AD20" s="827"/>
      <c r="AH20" s="295"/>
      <c r="AI20" s="877"/>
      <c r="AJ20" s="877"/>
      <c r="AK20" s="877"/>
      <c r="AL20" s="877"/>
      <c r="AM20" s="877"/>
      <c r="AN20" s="877"/>
      <c r="AO20" s="877"/>
      <c r="AP20" s="877"/>
      <c r="AQ20" s="877"/>
      <c r="AR20" s="877"/>
      <c r="AS20" s="877"/>
      <c r="AT20" s="877"/>
      <c r="AU20" s="877"/>
      <c r="AV20" s="877"/>
      <c r="AW20" s="877"/>
      <c r="AX20" s="877"/>
      <c r="AY20" s="877"/>
      <c r="AZ20" s="877"/>
      <c r="BA20" s="877"/>
      <c r="BB20" s="877"/>
      <c r="BC20" s="877"/>
      <c r="BD20" s="877"/>
      <c r="BE20" s="878"/>
      <c r="BF20" s="878"/>
      <c r="BG20" s="878"/>
      <c r="BH20" s="878"/>
      <c r="BI20" s="878"/>
      <c r="BJ20" s="879"/>
    </row>
    <row r="21" spans="2:62" s="33" customFormat="1" ht="15.75" customHeight="1" x14ac:dyDescent="0.35">
      <c r="B21" s="844" t="s">
        <v>212</v>
      </c>
      <c r="C21" s="397"/>
      <c r="D21" s="397"/>
      <c r="E21" s="397"/>
      <c r="F21" s="397"/>
      <c r="G21" s="397"/>
      <c r="H21" s="397"/>
      <c r="I21" s="397"/>
      <c r="J21" s="397"/>
      <c r="K21" s="397"/>
      <c r="L21" s="397"/>
      <c r="M21" s="397"/>
      <c r="N21" s="397"/>
      <c r="O21" s="397"/>
      <c r="P21" s="397"/>
      <c r="Q21" s="397"/>
      <c r="R21" s="397"/>
      <c r="S21" s="397"/>
      <c r="T21" s="397"/>
      <c r="U21" s="397"/>
      <c r="V21" s="397"/>
      <c r="W21" s="367"/>
      <c r="X21" s="846"/>
      <c r="Y21" s="847"/>
      <c r="Z21" s="848"/>
      <c r="AA21" s="852" t="str">
        <f>IF(AE21=TRUE,AA17*1,"")</f>
        <v/>
      </c>
      <c r="AB21" s="853"/>
      <c r="AC21" s="853"/>
      <c r="AD21" s="854"/>
      <c r="AE21" s="83" t="b">
        <v>0</v>
      </c>
      <c r="AH21" s="295"/>
      <c r="AI21" s="877"/>
      <c r="AJ21" s="877"/>
      <c r="AK21" s="877"/>
      <c r="AL21" s="877"/>
      <c r="AM21" s="877"/>
      <c r="AN21" s="877"/>
      <c r="AO21" s="877"/>
      <c r="AP21" s="877"/>
      <c r="AQ21" s="877"/>
      <c r="AR21" s="877"/>
      <c r="AS21" s="877"/>
      <c r="AT21" s="877"/>
      <c r="AU21" s="877"/>
      <c r="AV21" s="877"/>
      <c r="AW21" s="877"/>
      <c r="AX21" s="877"/>
      <c r="AY21" s="877"/>
      <c r="AZ21" s="877"/>
      <c r="BA21" s="877"/>
      <c r="BB21" s="877"/>
      <c r="BC21" s="877"/>
      <c r="BD21" s="877"/>
      <c r="BE21" s="878"/>
      <c r="BF21" s="878"/>
      <c r="BG21" s="878"/>
      <c r="BH21" s="878"/>
      <c r="BI21" s="878"/>
      <c r="BJ21" s="879"/>
    </row>
    <row r="22" spans="2:62" s="33" customFormat="1" ht="15.75" customHeight="1" thickBot="1" x14ac:dyDescent="0.4">
      <c r="B22" s="845"/>
      <c r="C22" s="399"/>
      <c r="D22" s="399"/>
      <c r="E22" s="399"/>
      <c r="F22" s="399"/>
      <c r="G22" s="399"/>
      <c r="H22" s="399"/>
      <c r="I22" s="399"/>
      <c r="J22" s="399"/>
      <c r="K22" s="399"/>
      <c r="L22" s="399"/>
      <c r="M22" s="399"/>
      <c r="N22" s="399"/>
      <c r="O22" s="399"/>
      <c r="P22" s="399"/>
      <c r="Q22" s="399"/>
      <c r="R22" s="399"/>
      <c r="S22" s="399"/>
      <c r="T22" s="399"/>
      <c r="U22" s="399"/>
      <c r="V22" s="399"/>
      <c r="W22" s="368"/>
      <c r="X22" s="849"/>
      <c r="Y22" s="850"/>
      <c r="Z22" s="851"/>
      <c r="AA22" s="855"/>
      <c r="AB22" s="856"/>
      <c r="AC22" s="856"/>
      <c r="AD22" s="857"/>
      <c r="AE22" s="73"/>
      <c r="AH22" s="295" t="s">
        <v>213</v>
      </c>
      <c r="AI22" s="877"/>
      <c r="AJ22" s="877"/>
      <c r="AK22" s="877"/>
      <c r="AL22" s="877"/>
      <c r="AM22" s="877"/>
      <c r="AN22" s="877"/>
      <c r="AO22" s="877"/>
      <c r="AP22" s="877"/>
      <c r="AQ22" s="877"/>
      <c r="AR22" s="877"/>
      <c r="AS22" s="877"/>
      <c r="AT22" s="877"/>
      <c r="AU22" s="877"/>
      <c r="AV22" s="877"/>
      <c r="AW22" s="877"/>
      <c r="AX22" s="877"/>
      <c r="AY22" s="877"/>
      <c r="AZ22" s="877"/>
      <c r="BA22" s="877"/>
      <c r="BB22" s="877"/>
      <c r="BC22" s="877"/>
      <c r="BD22" s="877"/>
      <c r="BE22" s="878" t="str">
        <f>AA30</f>
        <v/>
      </c>
      <c r="BF22" s="878"/>
      <c r="BG22" s="878"/>
      <c r="BH22" s="878"/>
      <c r="BI22" s="878"/>
      <c r="BJ22" s="879"/>
    </row>
    <row r="23" spans="2:62" s="33" customFormat="1" ht="15.75" customHeight="1" x14ac:dyDescent="0.35">
      <c r="B23" s="844" t="s">
        <v>214</v>
      </c>
      <c r="C23" s="397"/>
      <c r="D23" s="397"/>
      <c r="E23" s="397"/>
      <c r="F23" s="397"/>
      <c r="G23" s="397"/>
      <c r="H23" s="397"/>
      <c r="I23" s="397"/>
      <c r="J23" s="397"/>
      <c r="K23" s="397"/>
      <c r="L23" s="397"/>
      <c r="M23" s="397"/>
      <c r="N23" s="397"/>
      <c r="O23" s="397"/>
      <c r="P23" s="397"/>
      <c r="Q23" s="397"/>
      <c r="R23" s="397"/>
      <c r="S23" s="397"/>
      <c r="T23" s="397"/>
      <c r="U23" s="397"/>
      <c r="V23" s="397"/>
      <c r="W23" s="367"/>
      <c r="X23" s="846"/>
      <c r="Y23" s="847"/>
      <c r="Z23" s="848"/>
      <c r="AA23" s="863" t="str">
        <f>IF(AE23=TRUE,AA19,"")</f>
        <v/>
      </c>
      <c r="AB23" s="864"/>
      <c r="AC23" s="864"/>
      <c r="AD23" s="865"/>
      <c r="AE23" s="83" t="b">
        <v>0</v>
      </c>
      <c r="AH23" s="295"/>
      <c r="AI23" s="877"/>
      <c r="AJ23" s="877"/>
      <c r="AK23" s="877"/>
      <c r="AL23" s="877"/>
      <c r="AM23" s="877"/>
      <c r="AN23" s="877"/>
      <c r="AO23" s="877"/>
      <c r="AP23" s="877"/>
      <c r="AQ23" s="877"/>
      <c r="AR23" s="877"/>
      <c r="AS23" s="877"/>
      <c r="AT23" s="877"/>
      <c r="AU23" s="877"/>
      <c r="AV23" s="877"/>
      <c r="AW23" s="877"/>
      <c r="AX23" s="877"/>
      <c r="AY23" s="877"/>
      <c r="AZ23" s="877"/>
      <c r="BA23" s="877"/>
      <c r="BB23" s="877"/>
      <c r="BC23" s="877"/>
      <c r="BD23" s="877"/>
      <c r="BE23" s="878"/>
      <c r="BF23" s="878"/>
      <c r="BG23" s="878"/>
      <c r="BH23" s="878"/>
      <c r="BI23" s="878"/>
      <c r="BJ23" s="879"/>
    </row>
    <row r="24" spans="2:62" s="33" customFormat="1" ht="15.75" customHeight="1" x14ac:dyDescent="0.35">
      <c r="B24" s="858"/>
      <c r="C24" s="621"/>
      <c r="D24" s="621"/>
      <c r="E24" s="621"/>
      <c r="F24" s="621"/>
      <c r="G24" s="621"/>
      <c r="H24" s="621"/>
      <c r="I24" s="621"/>
      <c r="J24" s="621"/>
      <c r="K24" s="621"/>
      <c r="L24" s="621"/>
      <c r="M24" s="621"/>
      <c r="N24" s="621"/>
      <c r="O24" s="621"/>
      <c r="P24" s="621"/>
      <c r="Q24" s="621"/>
      <c r="R24" s="621"/>
      <c r="S24" s="621"/>
      <c r="T24" s="621"/>
      <c r="U24" s="621"/>
      <c r="V24" s="621"/>
      <c r="W24" s="859"/>
      <c r="X24" s="860"/>
      <c r="Y24" s="861"/>
      <c r="Z24" s="862"/>
      <c r="AA24" s="866"/>
      <c r="AB24" s="867"/>
      <c r="AC24" s="867"/>
      <c r="AD24" s="868"/>
      <c r="AE24" s="73"/>
      <c r="AH24" s="295"/>
      <c r="AI24" s="877"/>
      <c r="AJ24" s="877"/>
      <c r="AK24" s="877"/>
      <c r="AL24" s="877"/>
      <c r="AM24" s="877"/>
      <c r="AN24" s="877"/>
      <c r="AO24" s="877"/>
      <c r="AP24" s="877"/>
      <c r="AQ24" s="877"/>
      <c r="AR24" s="877"/>
      <c r="AS24" s="877"/>
      <c r="AT24" s="877"/>
      <c r="AU24" s="877"/>
      <c r="AV24" s="877"/>
      <c r="AW24" s="877"/>
      <c r="AX24" s="877"/>
      <c r="AY24" s="877"/>
      <c r="AZ24" s="877"/>
      <c r="BA24" s="877"/>
      <c r="BB24" s="877"/>
      <c r="BC24" s="877"/>
      <c r="BD24" s="877"/>
      <c r="BE24" s="878"/>
      <c r="BF24" s="878"/>
      <c r="BG24" s="878"/>
      <c r="BH24" s="878"/>
      <c r="BI24" s="878"/>
      <c r="BJ24" s="879"/>
    </row>
    <row r="25" spans="2:62" s="33" customFormat="1" ht="15.75" customHeight="1" x14ac:dyDescent="0.35">
      <c r="B25" s="858"/>
      <c r="C25" s="621"/>
      <c r="D25" s="621"/>
      <c r="E25" s="621"/>
      <c r="F25" s="621"/>
      <c r="G25" s="621"/>
      <c r="H25" s="621"/>
      <c r="I25" s="621"/>
      <c r="J25" s="621"/>
      <c r="K25" s="621"/>
      <c r="L25" s="621"/>
      <c r="M25" s="621"/>
      <c r="N25" s="621"/>
      <c r="O25" s="621"/>
      <c r="P25" s="621"/>
      <c r="Q25" s="621"/>
      <c r="R25" s="621"/>
      <c r="S25" s="621"/>
      <c r="T25" s="621"/>
      <c r="U25" s="621"/>
      <c r="V25" s="621"/>
      <c r="W25" s="859"/>
      <c r="X25" s="860"/>
      <c r="Y25" s="861"/>
      <c r="Z25" s="862"/>
      <c r="AA25" s="866"/>
      <c r="AB25" s="867"/>
      <c r="AC25" s="867"/>
      <c r="AD25" s="868"/>
      <c r="AE25" s="73"/>
      <c r="AH25" s="295" t="s">
        <v>215</v>
      </c>
      <c r="AI25" s="877"/>
      <c r="AJ25" s="877"/>
      <c r="AK25" s="877"/>
      <c r="AL25" s="877"/>
      <c r="AM25" s="877"/>
      <c r="AN25" s="877"/>
      <c r="AO25" s="877"/>
      <c r="AP25" s="877"/>
      <c r="AQ25" s="877"/>
      <c r="AR25" s="877"/>
      <c r="AS25" s="877"/>
      <c r="AT25" s="877"/>
      <c r="AU25" s="877"/>
      <c r="AV25" s="877"/>
      <c r="AW25" s="877"/>
      <c r="AX25" s="877"/>
      <c r="AY25" s="877"/>
      <c r="AZ25" s="877"/>
      <c r="BA25" s="877"/>
      <c r="BB25" s="877"/>
      <c r="BC25" s="877"/>
      <c r="BD25" s="877"/>
      <c r="BE25" s="878" t="str">
        <f>AA32</f>
        <v/>
      </c>
      <c r="BF25" s="878"/>
      <c r="BG25" s="878"/>
      <c r="BH25" s="878"/>
      <c r="BI25" s="878"/>
      <c r="BJ25" s="879"/>
    </row>
    <row r="26" spans="2:62" s="33" customFormat="1" ht="15.75" customHeight="1" thickBot="1" x14ac:dyDescent="0.4">
      <c r="B26" s="845"/>
      <c r="C26" s="399"/>
      <c r="D26" s="399"/>
      <c r="E26" s="399"/>
      <c r="F26" s="399"/>
      <c r="G26" s="399"/>
      <c r="H26" s="399"/>
      <c r="I26" s="399"/>
      <c r="J26" s="399"/>
      <c r="K26" s="399"/>
      <c r="L26" s="399"/>
      <c r="M26" s="399"/>
      <c r="N26" s="399"/>
      <c r="O26" s="399"/>
      <c r="P26" s="399"/>
      <c r="Q26" s="399"/>
      <c r="R26" s="399"/>
      <c r="S26" s="399"/>
      <c r="T26" s="399"/>
      <c r="U26" s="399"/>
      <c r="V26" s="399"/>
      <c r="W26" s="368"/>
      <c r="X26" s="849"/>
      <c r="Y26" s="850"/>
      <c r="Z26" s="851"/>
      <c r="AA26" s="869"/>
      <c r="AB26" s="870"/>
      <c r="AC26" s="870"/>
      <c r="AD26" s="871"/>
      <c r="AE26" s="81">
        <f>TARIFFER!G27</f>
        <v>300</v>
      </c>
      <c r="AH26" s="295"/>
      <c r="AI26" s="877"/>
      <c r="AJ26" s="877"/>
      <c r="AK26" s="877"/>
      <c r="AL26" s="877"/>
      <c r="AM26" s="877"/>
      <c r="AN26" s="877"/>
      <c r="AO26" s="877"/>
      <c r="AP26" s="877"/>
      <c r="AQ26" s="877"/>
      <c r="AR26" s="877"/>
      <c r="AS26" s="877"/>
      <c r="AT26" s="877"/>
      <c r="AU26" s="877"/>
      <c r="AV26" s="877"/>
      <c r="AW26" s="877"/>
      <c r="AX26" s="877"/>
      <c r="AY26" s="877"/>
      <c r="AZ26" s="877"/>
      <c r="BA26" s="877"/>
      <c r="BB26" s="877"/>
      <c r="BC26" s="877"/>
      <c r="BD26" s="877"/>
      <c r="BE26" s="878"/>
      <c r="BF26" s="878"/>
      <c r="BG26" s="878"/>
      <c r="BH26" s="878"/>
      <c r="BI26" s="878"/>
      <c r="BJ26" s="879"/>
    </row>
    <row r="27" spans="2:62" s="33" customFormat="1" ht="15.75" customHeight="1" x14ac:dyDescent="0.35">
      <c r="B27" s="766" t="s">
        <v>216</v>
      </c>
      <c r="C27" s="767"/>
      <c r="D27" s="767"/>
      <c r="E27" s="767"/>
      <c r="F27" s="767"/>
      <c r="G27" s="767"/>
      <c r="H27" s="767"/>
      <c r="I27" s="767"/>
      <c r="J27" s="767"/>
      <c r="K27" s="767"/>
      <c r="L27" s="767"/>
      <c r="M27" s="767"/>
      <c r="N27" s="767"/>
      <c r="O27" s="767"/>
      <c r="P27" s="767"/>
      <c r="Q27" s="767"/>
      <c r="R27" s="767"/>
      <c r="S27" s="767"/>
      <c r="T27" s="767"/>
      <c r="U27" s="767"/>
      <c r="V27" s="767"/>
      <c r="W27" s="767"/>
      <c r="X27" s="767"/>
      <c r="Y27" s="767"/>
      <c r="Z27" s="767"/>
      <c r="AA27" s="768"/>
      <c r="AB27" s="768"/>
      <c r="AC27" s="768"/>
      <c r="AD27" s="769"/>
      <c r="AE27" s="73"/>
      <c r="AH27" s="295"/>
      <c r="AI27" s="877"/>
      <c r="AJ27" s="877"/>
      <c r="AK27" s="877"/>
      <c r="AL27" s="877"/>
      <c r="AM27" s="877"/>
      <c r="AN27" s="877"/>
      <c r="AO27" s="877"/>
      <c r="AP27" s="877"/>
      <c r="AQ27" s="877"/>
      <c r="AR27" s="877"/>
      <c r="AS27" s="877"/>
      <c r="AT27" s="877"/>
      <c r="AU27" s="877"/>
      <c r="AV27" s="877"/>
      <c r="AW27" s="877"/>
      <c r="AX27" s="877"/>
      <c r="AY27" s="877"/>
      <c r="AZ27" s="877"/>
      <c r="BA27" s="877"/>
      <c r="BB27" s="877"/>
      <c r="BC27" s="877"/>
      <c r="BD27" s="877"/>
      <c r="BE27" s="878"/>
      <c r="BF27" s="878"/>
      <c r="BG27" s="878"/>
      <c r="BH27" s="878"/>
      <c r="BI27" s="878"/>
      <c r="BJ27" s="879"/>
    </row>
    <row r="28" spans="2:62" s="33" customFormat="1" ht="15.75" customHeight="1" x14ac:dyDescent="0.35">
      <c r="B28" s="764" t="s">
        <v>211</v>
      </c>
      <c r="C28" s="571"/>
      <c r="D28" s="571"/>
      <c r="E28" s="571"/>
      <c r="F28" s="571"/>
      <c r="G28" s="571"/>
      <c r="H28" s="571"/>
      <c r="I28" s="571"/>
      <c r="J28" s="571"/>
      <c r="K28" s="571"/>
      <c r="L28" s="571"/>
      <c r="M28" s="571"/>
      <c r="N28" s="571"/>
      <c r="O28" s="571"/>
      <c r="P28" s="571"/>
      <c r="Q28" s="571"/>
      <c r="R28" s="571"/>
      <c r="S28" s="571"/>
      <c r="T28" s="571"/>
      <c r="U28" s="571"/>
      <c r="V28" s="571"/>
      <c r="W28" s="571"/>
      <c r="X28" s="571"/>
      <c r="Y28" s="571"/>
      <c r="Z28" s="572"/>
      <c r="AA28" s="758" t="str">
        <f>IF(AE21=TRUE,AE26,"")</f>
        <v/>
      </c>
      <c r="AB28" s="759"/>
      <c r="AC28" s="759"/>
      <c r="AD28" s="760"/>
      <c r="AE28" s="81">
        <f>TARIFFER!Q27</f>
        <v>750</v>
      </c>
      <c r="AH28" s="276" t="s">
        <v>217</v>
      </c>
      <c r="AI28" s="744"/>
      <c r="AJ28" s="744"/>
      <c r="AK28" s="744"/>
      <c r="AL28" s="744"/>
      <c r="AM28" s="744"/>
      <c r="AN28" s="744"/>
      <c r="AO28" s="744"/>
      <c r="AP28" s="744"/>
      <c r="AQ28" s="744"/>
      <c r="AR28" s="744"/>
      <c r="AS28" s="744"/>
      <c r="AT28" s="744"/>
      <c r="AU28" s="744"/>
      <c r="AV28" s="744"/>
      <c r="AW28" s="744"/>
      <c r="AX28" s="744"/>
      <c r="AY28" s="744"/>
      <c r="AZ28" s="744"/>
      <c r="BA28" s="744"/>
      <c r="BB28" s="744"/>
      <c r="BC28" s="744"/>
      <c r="BD28" s="744"/>
      <c r="BE28" s="878" t="str">
        <f>U47</f>
        <v/>
      </c>
      <c r="BF28" s="878"/>
      <c r="BG28" s="878"/>
      <c r="BH28" s="878"/>
      <c r="BI28" s="878"/>
      <c r="BJ28" s="879"/>
    </row>
    <row r="29" spans="2:62" s="33" customFormat="1" ht="15.75" customHeight="1" x14ac:dyDescent="0.35">
      <c r="B29" s="765"/>
      <c r="C29" s="562"/>
      <c r="D29" s="562"/>
      <c r="E29" s="562"/>
      <c r="F29" s="562"/>
      <c r="G29" s="562"/>
      <c r="H29" s="562"/>
      <c r="I29" s="562"/>
      <c r="J29" s="562"/>
      <c r="K29" s="562"/>
      <c r="L29" s="562"/>
      <c r="M29" s="562"/>
      <c r="N29" s="562"/>
      <c r="O29" s="562"/>
      <c r="P29" s="562"/>
      <c r="Q29" s="562"/>
      <c r="R29" s="562"/>
      <c r="S29" s="562"/>
      <c r="T29" s="562"/>
      <c r="U29" s="562"/>
      <c r="V29" s="562"/>
      <c r="W29" s="562"/>
      <c r="X29" s="562"/>
      <c r="Y29" s="562"/>
      <c r="Z29" s="563"/>
      <c r="AA29" s="761"/>
      <c r="AB29" s="762"/>
      <c r="AC29" s="762"/>
      <c r="AD29" s="763"/>
      <c r="AE29" s="73"/>
      <c r="AH29" s="276"/>
      <c r="AI29" s="744"/>
      <c r="AJ29" s="744"/>
      <c r="AK29" s="744"/>
      <c r="AL29" s="744"/>
      <c r="AM29" s="744"/>
      <c r="AN29" s="744"/>
      <c r="AO29" s="744"/>
      <c r="AP29" s="744"/>
      <c r="AQ29" s="744"/>
      <c r="AR29" s="744"/>
      <c r="AS29" s="744"/>
      <c r="AT29" s="744"/>
      <c r="AU29" s="744"/>
      <c r="AV29" s="744"/>
      <c r="AW29" s="744"/>
      <c r="AX29" s="744"/>
      <c r="AY29" s="744"/>
      <c r="AZ29" s="744"/>
      <c r="BA29" s="744"/>
      <c r="BB29" s="744"/>
      <c r="BC29" s="744"/>
      <c r="BD29" s="744"/>
      <c r="BE29" s="878"/>
      <c r="BF29" s="878"/>
      <c r="BG29" s="878"/>
      <c r="BH29" s="878"/>
      <c r="BI29" s="878"/>
      <c r="BJ29" s="879"/>
    </row>
    <row r="30" spans="2:62" s="33" customFormat="1" ht="15.75" customHeight="1" x14ac:dyDescent="0.35">
      <c r="B30" s="764" t="s">
        <v>213</v>
      </c>
      <c r="C30" s="571"/>
      <c r="D30" s="571"/>
      <c r="E30" s="571"/>
      <c r="F30" s="571"/>
      <c r="G30" s="571"/>
      <c r="H30" s="571"/>
      <c r="I30" s="571"/>
      <c r="J30" s="571"/>
      <c r="K30" s="571"/>
      <c r="L30" s="571"/>
      <c r="M30" s="571"/>
      <c r="N30" s="571"/>
      <c r="O30" s="571"/>
      <c r="P30" s="571"/>
      <c r="Q30" s="571"/>
      <c r="R30" s="571"/>
      <c r="S30" s="571"/>
      <c r="T30" s="571"/>
      <c r="U30" s="571"/>
      <c r="V30" s="571"/>
      <c r="W30" s="571"/>
      <c r="X30" s="571"/>
      <c r="Y30" s="571"/>
      <c r="Z30" s="572"/>
      <c r="AA30" s="758" t="str">
        <f>IF(AE21=TRUE,AE28,"")</f>
        <v/>
      </c>
      <c r="AB30" s="759"/>
      <c r="AC30" s="759"/>
      <c r="AD30" s="760"/>
      <c r="AE30" s="81">
        <f>TARIFFER!M27</f>
        <v>700</v>
      </c>
      <c r="AH30" s="276"/>
      <c r="AI30" s="744"/>
      <c r="AJ30" s="744"/>
      <c r="AK30" s="744"/>
      <c r="AL30" s="744"/>
      <c r="AM30" s="744"/>
      <c r="AN30" s="744"/>
      <c r="AO30" s="744"/>
      <c r="AP30" s="744"/>
      <c r="AQ30" s="744"/>
      <c r="AR30" s="744"/>
      <c r="AS30" s="744"/>
      <c r="AT30" s="744"/>
      <c r="AU30" s="744"/>
      <c r="AV30" s="744"/>
      <c r="AW30" s="744"/>
      <c r="AX30" s="744"/>
      <c r="AY30" s="744"/>
      <c r="AZ30" s="744"/>
      <c r="BA30" s="744"/>
      <c r="BB30" s="744"/>
      <c r="BC30" s="744"/>
      <c r="BD30" s="744"/>
      <c r="BE30" s="878"/>
      <c r="BF30" s="878"/>
      <c r="BG30" s="878"/>
      <c r="BH30" s="878"/>
      <c r="BI30" s="878"/>
      <c r="BJ30" s="879"/>
    </row>
    <row r="31" spans="2:62" s="33" customFormat="1" ht="15.75" customHeight="1" x14ac:dyDescent="0.35">
      <c r="B31" s="765"/>
      <c r="C31" s="562"/>
      <c r="D31" s="562"/>
      <c r="E31" s="562"/>
      <c r="F31" s="562"/>
      <c r="G31" s="562"/>
      <c r="H31" s="562"/>
      <c r="I31" s="562"/>
      <c r="J31" s="562"/>
      <c r="K31" s="562"/>
      <c r="L31" s="562"/>
      <c r="M31" s="562"/>
      <c r="N31" s="562"/>
      <c r="O31" s="562"/>
      <c r="P31" s="562"/>
      <c r="Q31" s="562"/>
      <c r="R31" s="562"/>
      <c r="S31" s="562"/>
      <c r="T31" s="562"/>
      <c r="U31" s="562"/>
      <c r="V31" s="562"/>
      <c r="W31" s="562"/>
      <c r="X31" s="562"/>
      <c r="Y31" s="562"/>
      <c r="Z31" s="563"/>
      <c r="AA31" s="761"/>
      <c r="AB31" s="762"/>
      <c r="AC31" s="762"/>
      <c r="AD31" s="763"/>
      <c r="AE31" s="73"/>
      <c r="AH31" s="883" t="s">
        <v>218</v>
      </c>
      <c r="AI31" s="884"/>
      <c r="AJ31" s="884"/>
      <c r="AK31" s="884"/>
      <c r="AL31" s="884"/>
      <c r="AM31" s="884"/>
      <c r="AN31" s="884"/>
      <c r="AO31" s="884"/>
      <c r="AP31" s="884"/>
      <c r="AQ31" s="884"/>
      <c r="AR31" s="884"/>
      <c r="AS31" s="884"/>
      <c r="AT31" s="884"/>
      <c r="AU31" s="884"/>
      <c r="AV31" s="884"/>
      <c r="AW31" s="884"/>
      <c r="AX31" s="884"/>
      <c r="AY31" s="884"/>
      <c r="AZ31" s="884"/>
      <c r="BA31" s="884"/>
      <c r="BB31" s="884"/>
      <c r="BC31" s="884"/>
      <c r="BD31" s="884"/>
      <c r="BE31" s="872">
        <f>SUM(BE13:BJ30)</f>
        <v>0</v>
      </c>
      <c r="BF31" s="872"/>
      <c r="BG31" s="872"/>
      <c r="BH31" s="872"/>
      <c r="BI31" s="872"/>
      <c r="BJ31" s="873"/>
    </row>
    <row r="32" spans="2:62" s="33" customFormat="1" ht="15.75" customHeight="1" x14ac:dyDescent="0.35">
      <c r="B32" s="764" t="s">
        <v>215</v>
      </c>
      <c r="C32" s="571"/>
      <c r="D32" s="571"/>
      <c r="E32" s="571"/>
      <c r="F32" s="571"/>
      <c r="G32" s="571"/>
      <c r="H32" s="571"/>
      <c r="I32" s="571"/>
      <c r="J32" s="571"/>
      <c r="K32" s="571"/>
      <c r="L32" s="571"/>
      <c r="M32" s="571"/>
      <c r="N32" s="571"/>
      <c r="O32" s="571"/>
      <c r="P32" s="571"/>
      <c r="Q32" s="571"/>
      <c r="R32" s="571"/>
      <c r="S32" s="571"/>
      <c r="T32" s="571"/>
      <c r="U32" s="571"/>
      <c r="V32" s="571"/>
      <c r="W32" s="571"/>
      <c r="X32" s="571"/>
      <c r="Y32" s="571"/>
      <c r="Z32" s="572"/>
      <c r="AA32" s="758" t="str">
        <f>IF(AE21=TRUE,AE30,"")</f>
        <v/>
      </c>
      <c r="AB32" s="759"/>
      <c r="AC32" s="759"/>
      <c r="AD32" s="760"/>
      <c r="AH32" s="883"/>
      <c r="AI32" s="884"/>
      <c r="AJ32" s="884"/>
      <c r="AK32" s="884"/>
      <c r="AL32" s="884"/>
      <c r="AM32" s="884"/>
      <c r="AN32" s="884"/>
      <c r="AO32" s="884"/>
      <c r="AP32" s="884"/>
      <c r="AQ32" s="884"/>
      <c r="AR32" s="884"/>
      <c r="AS32" s="884"/>
      <c r="AT32" s="884"/>
      <c r="AU32" s="884"/>
      <c r="AV32" s="884"/>
      <c r="AW32" s="884"/>
      <c r="AX32" s="884"/>
      <c r="AY32" s="884"/>
      <c r="AZ32" s="884"/>
      <c r="BA32" s="884"/>
      <c r="BB32" s="884"/>
      <c r="BC32" s="884"/>
      <c r="BD32" s="884"/>
      <c r="BE32" s="872"/>
      <c r="BF32" s="872"/>
      <c r="BG32" s="872"/>
      <c r="BH32" s="872"/>
      <c r="BI32" s="872"/>
      <c r="BJ32" s="873"/>
    </row>
    <row r="33" spans="2:62" s="33" customFormat="1" ht="15.75" customHeight="1" thickBot="1" x14ac:dyDescent="0.4">
      <c r="B33" s="765"/>
      <c r="C33" s="562"/>
      <c r="D33" s="562"/>
      <c r="E33" s="562"/>
      <c r="F33" s="562"/>
      <c r="G33" s="562"/>
      <c r="H33" s="562"/>
      <c r="I33" s="562"/>
      <c r="J33" s="562"/>
      <c r="K33" s="562"/>
      <c r="L33" s="562"/>
      <c r="M33" s="562"/>
      <c r="N33" s="562"/>
      <c r="O33" s="562"/>
      <c r="P33" s="562"/>
      <c r="Q33" s="562"/>
      <c r="R33" s="562"/>
      <c r="S33" s="562"/>
      <c r="T33" s="562"/>
      <c r="U33" s="562"/>
      <c r="V33" s="562"/>
      <c r="W33" s="562"/>
      <c r="X33" s="562"/>
      <c r="Y33" s="562"/>
      <c r="Z33" s="563"/>
      <c r="AA33" s="761"/>
      <c r="AB33" s="762"/>
      <c r="AC33" s="762"/>
      <c r="AD33" s="763"/>
      <c r="AH33" s="885"/>
      <c r="AI33" s="886"/>
      <c r="AJ33" s="886"/>
      <c r="AK33" s="886"/>
      <c r="AL33" s="886"/>
      <c r="AM33" s="886"/>
      <c r="AN33" s="886"/>
      <c r="AO33" s="886"/>
      <c r="AP33" s="886"/>
      <c r="AQ33" s="886"/>
      <c r="AR33" s="886"/>
      <c r="AS33" s="886"/>
      <c r="AT33" s="886"/>
      <c r="AU33" s="886"/>
      <c r="AV33" s="886"/>
      <c r="AW33" s="886"/>
      <c r="AX33" s="886"/>
      <c r="AY33" s="886"/>
      <c r="AZ33" s="886"/>
      <c r="BA33" s="886"/>
      <c r="BB33" s="886"/>
      <c r="BC33" s="886"/>
      <c r="BD33" s="886"/>
      <c r="BE33" s="874"/>
      <c r="BF33" s="874"/>
      <c r="BG33" s="874"/>
      <c r="BH33" s="874"/>
      <c r="BI33" s="874"/>
      <c r="BJ33" s="875"/>
    </row>
    <row r="34" spans="2:62" s="33" customFormat="1" ht="15.75" customHeight="1" x14ac:dyDescent="0.35">
      <c r="B34" s="770" t="s">
        <v>219</v>
      </c>
      <c r="C34" s="771"/>
      <c r="D34" s="771"/>
      <c r="E34" s="771"/>
      <c r="F34" s="771"/>
      <c r="G34" s="771"/>
      <c r="H34" s="771"/>
      <c r="I34" s="771"/>
      <c r="J34" s="771"/>
      <c r="K34" s="771"/>
      <c r="L34" s="771"/>
      <c r="M34" s="771"/>
      <c r="N34" s="771"/>
      <c r="O34" s="771"/>
      <c r="P34" s="771"/>
      <c r="Q34" s="771"/>
      <c r="R34" s="771"/>
      <c r="S34" s="771"/>
      <c r="T34" s="771"/>
      <c r="U34" s="771"/>
      <c r="V34" s="771"/>
      <c r="W34" s="771"/>
      <c r="X34" s="771"/>
      <c r="Y34" s="771"/>
      <c r="Z34" s="772"/>
      <c r="AA34" s="774" t="str">
        <f>IF(AE34&gt;0,AE34,"")</f>
        <v/>
      </c>
      <c r="AB34" s="775"/>
      <c r="AC34" s="775"/>
      <c r="AD34" s="776"/>
      <c r="AE34" s="73">
        <f>SUM(AA21,AA23,AA28,AA30,AA32)</f>
        <v>0</v>
      </c>
    </row>
    <row r="35" spans="2:62" s="33" customFormat="1" ht="15.75" customHeight="1" thickBot="1" x14ac:dyDescent="0.4">
      <c r="B35" s="773"/>
      <c r="C35" s="613"/>
      <c r="D35" s="613"/>
      <c r="E35" s="613"/>
      <c r="F35" s="613"/>
      <c r="G35" s="613"/>
      <c r="H35" s="613"/>
      <c r="I35" s="613"/>
      <c r="J35" s="613"/>
      <c r="K35" s="613"/>
      <c r="L35" s="613"/>
      <c r="M35" s="613"/>
      <c r="N35" s="613"/>
      <c r="O35" s="613"/>
      <c r="P35" s="613"/>
      <c r="Q35" s="613"/>
      <c r="R35" s="613"/>
      <c r="S35" s="613"/>
      <c r="T35" s="613"/>
      <c r="U35" s="613"/>
      <c r="V35" s="613"/>
      <c r="W35" s="613"/>
      <c r="X35" s="613"/>
      <c r="Y35" s="613"/>
      <c r="Z35" s="614"/>
      <c r="AA35" s="777"/>
      <c r="AB35" s="778"/>
      <c r="AC35" s="778"/>
      <c r="AD35" s="779"/>
    </row>
    <row r="36" spans="2:62" s="33" customFormat="1" ht="15.75" customHeight="1" thickBot="1" x14ac:dyDescent="0.4">
      <c r="B36" s="114"/>
      <c r="C36" s="115"/>
      <c r="D36" s="115"/>
      <c r="E36" s="115"/>
      <c r="F36" s="115"/>
      <c r="G36" s="115"/>
      <c r="H36" s="115"/>
      <c r="I36" s="115"/>
      <c r="J36" s="115"/>
      <c r="K36" s="115"/>
      <c r="L36" s="115"/>
      <c r="M36" s="115"/>
      <c r="N36" s="115"/>
      <c r="O36" s="115"/>
      <c r="P36" s="115"/>
      <c r="Q36" s="115"/>
      <c r="R36" s="115"/>
      <c r="S36" s="115"/>
      <c r="T36" s="115"/>
      <c r="U36" s="115"/>
      <c r="V36" s="115"/>
      <c r="W36" s="115"/>
      <c r="X36" s="115"/>
      <c r="Y36" s="115"/>
      <c r="Z36" s="115"/>
      <c r="AA36" s="116"/>
      <c r="AB36" s="116"/>
      <c r="AC36" s="116"/>
      <c r="AD36" s="117"/>
    </row>
    <row r="37" spans="2:62" s="33" customFormat="1" ht="15.75" customHeight="1" x14ac:dyDescent="0.35">
      <c r="B37" s="252" t="s">
        <v>220</v>
      </c>
      <c r="C37" s="253"/>
      <c r="D37" s="253"/>
      <c r="E37" s="253"/>
      <c r="F37" s="253"/>
      <c r="G37" s="253"/>
      <c r="H37" s="253"/>
      <c r="I37" s="253"/>
      <c r="J37" s="253"/>
      <c r="K37" s="253"/>
      <c r="L37" s="253"/>
      <c r="M37" s="253"/>
      <c r="N37" s="253"/>
      <c r="O37" s="253"/>
      <c r="P37" s="253"/>
      <c r="Q37" s="253"/>
      <c r="R37" s="253"/>
      <c r="S37" s="253"/>
      <c r="T37" s="253"/>
      <c r="U37" s="253"/>
      <c r="V37" s="253"/>
      <c r="W37" s="253"/>
      <c r="X37" s="253"/>
      <c r="Y37" s="253"/>
      <c r="Z37" s="253"/>
      <c r="AA37" s="253"/>
      <c r="AB37" s="253"/>
      <c r="AC37" s="253"/>
      <c r="AD37" s="254"/>
    </row>
    <row r="38" spans="2:62" s="33" customFormat="1" ht="15.75" customHeight="1" x14ac:dyDescent="0.35">
      <c r="B38" s="255"/>
      <c r="C38" s="256"/>
      <c r="D38" s="256"/>
      <c r="E38" s="256"/>
      <c r="F38" s="256"/>
      <c r="G38" s="256"/>
      <c r="H38" s="256"/>
      <c r="I38" s="256"/>
      <c r="J38" s="256"/>
      <c r="K38" s="256"/>
      <c r="L38" s="256"/>
      <c r="M38" s="256"/>
      <c r="N38" s="256"/>
      <c r="O38" s="256"/>
      <c r="P38" s="256"/>
      <c r="Q38" s="256"/>
      <c r="R38" s="256"/>
      <c r="S38" s="256"/>
      <c r="T38" s="256"/>
      <c r="U38" s="256"/>
      <c r="V38" s="256"/>
      <c r="W38" s="256"/>
      <c r="X38" s="256"/>
      <c r="Y38" s="256"/>
      <c r="Z38" s="256"/>
      <c r="AA38" s="256"/>
      <c r="AB38" s="256"/>
      <c r="AC38" s="256"/>
      <c r="AD38" s="257"/>
    </row>
    <row r="39" spans="2:62" s="33" customFormat="1" ht="15.75" customHeight="1" thickBot="1" x14ac:dyDescent="0.4">
      <c r="B39" s="255"/>
      <c r="C39" s="256"/>
      <c r="D39" s="256"/>
      <c r="E39" s="256"/>
      <c r="F39" s="256"/>
      <c r="G39" s="256"/>
      <c r="H39" s="256"/>
      <c r="I39" s="256"/>
      <c r="J39" s="256"/>
      <c r="K39" s="256"/>
      <c r="L39" s="256"/>
      <c r="M39" s="256"/>
      <c r="N39" s="256"/>
      <c r="O39" s="256"/>
      <c r="P39" s="256"/>
      <c r="Q39" s="256"/>
      <c r="R39" s="256"/>
      <c r="S39" s="256"/>
      <c r="T39" s="256"/>
      <c r="U39" s="256"/>
      <c r="V39" s="256"/>
      <c r="W39" s="256"/>
      <c r="X39" s="256"/>
      <c r="Y39" s="256"/>
      <c r="Z39" s="256"/>
      <c r="AA39" s="256"/>
      <c r="AB39" s="256"/>
      <c r="AC39" s="256"/>
      <c r="AD39" s="257"/>
    </row>
    <row r="40" spans="2:62" s="33" customFormat="1" ht="15.75" customHeight="1" x14ac:dyDescent="0.35">
      <c r="B40" s="741" t="s">
        <v>221</v>
      </c>
      <c r="C40" s="742"/>
      <c r="D40" s="742"/>
      <c r="E40" s="742"/>
      <c r="F40" s="742"/>
      <c r="G40" s="742"/>
      <c r="H40" s="742"/>
      <c r="I40" s="742"/>
      <c r="J40" s="742"/>
      <c r="K40" s="742"/>
      <c r="L40" s="742"/>
      <c r="M40" s="742"/>
      <c r="N40" s="742"/>
      <c r="O40" s="742"/>
      <c r="P40" s="742"/>
      <c r="Q40" s="742"/>
      <c r="R40" s="742"/>
      <c r="S40" s="742"/>
      <c r="T40" s="742"/>
      <c r="U40" s="739"/>
      <c r="V40" s="739"/>
      <c r="W40" s="739"/>
      <c r="X40" s="739"/>
      <c r="Y40" s="739"/>
      <c r="Z40" s="739"/>
      <c r="AA40" s="742"/>
      <c r="AB40" s="742"/>
      <c r="AC40" s="742"/>
      <c r="AD40" s="756"/>
    </row>
    <row r="41" spans="2:62" s="33" customFormat="1" ht="15.75" customHeight="1" x14ac:dyDescent="0.35">
      <c r="B41" s="743"/>
      <c r="C41" s="366"/>
      <c r="D41" s="366"/>
      <c r="E41" s="366"/>
      <c r="F41" s="366"/>
      <c r="G41" s="366"/>
      <c r="H41" s="366"/>
      <c r="I41" s="366"/>
      <c r="J41" s="366"/>
      <c r="K41" s="366"/>
      <c r="L41" s="366"/>
      <c r="M41" s="366"/>
      <c r="N41" s="366"/>
      <c r="O41" s="366"/>
      <c r="P41" s="366"/>
      <c r="Q41" s="366"/>
      <c r="R41" s="366"/>
      <c r="S41" s="366"/>
      <c r="T41" s="366"/>
      <c r="U41" s="740"/>
      <c r="V41" s="740"/>
      <c r="W41" s="740"/>
      <c r="X41" s="740"/>
      <c r="Y41" s="740"/>
      <c r="Z41" s="740"/>
      <c r="AA41" s="366"/>
      <c r="AB41" s="366"/>
      <c r="AC41" s="366"/>
      <c r="AD41" s="757"/>
    </row>
    <row r="42" spans="2:62" s="33" customFormat="1" ht="15.75" customHeight="1" x14ac:dyDescent="0.35">
      <c r="B42" s="276" t="s">
        <v>222</v>
      </c>
      <c r="C42" s="744"/>
      <c r="D42" s="744"/>
      <c r="E42" s="744"/>
      <c r="F42" s="744"/>
      <c r="G42" s="744"/>
      <c r="H42" s="744"/>
      <c r="I42" s="744"/>
      <c r="J42" s="744"/>
      <c r="K42" s="744"/>
      <c r="L42" s="744"/>
      <c r="M42" s="744"/>
      <c r="N42" s="744"/>
      <c r="O42" s="744"/>
      <c r="P42" s="744"/>
      <c r="Q42" s="744"/>
      <c r="R42" s="744"/>
      <c r="S42" s="744"/>
      <c r="T42" s="744"/>
      <c r="U42" s="277"/>
      <c r="V42" s="277"/>
      <c r="W42" s="277"/>
      <c r="X42" s="277"/>
      <c r="Y42" s="277"/>
      <c r="Z42" s="277"/>
      <c r="AA42" s="689" t="s">
        <v>61</v>
      </c>
      <c r="AB42" s="689"/>
      <c r="AC42" s="689"/>
      <c r="AD42" s="690"/>
    </row>
    <row r="43" spans="2:62" s="33" customFormat="1" ht="15.75" customHeight="1" x14ac:dyDescent="0.35">
      <c r="B43" s="276"/>
      <c r="C43" s="744"/>
      <c r="D43" s="744"/>
      <c r="E43" s="744"/>
      <c r="F43" s="744"/>
      <c r="G43" s="744"/>
      <c r="H43" s="744"/>
      <c r="I43" s="744"/>
      <c r="J43" s="744"/>
      <c r="K43" s="744"/>
      <c r="L43" s="744"/>
      <c r="M43" s="744"/>
      <c r="N43" s="744"/>
      <c r="O43" s="744"/>
      <c r="P43" s="744"/>
      <c r="Q43" s="744"/>
      <c r="R43" s="744"/>
      <c r="S43" s="744"/>
      <c r="T43" s="744"/>
      <c r="U43" s="277"/>
      <c r="V43" s="277"/>
      <c r="W43" s="277"/>
      <c r="X43" s="277"/>
      <c r="Y43" s="277"/>
      <c r="Z43" s="277"/>
      <c r="AA43" s="689"/>
      <c r="AB43" s="689"/>
      <c r="AC43" s="689"/>
      <c r="AD43" s="690"/>
    </row>
    <row r="44" spans="2:62" s="33" customFormat="1" ht="15.75" customHeight="1" x14ac:dyDescent="0.4">
      <c r="B44" s="487" t="s">
        <v>64</v>
      </c>
      <c r="C44" s="488"/>
      <c r="D44" s="488"/>
      <c r="E44" s="488"/>
      <c r="F44" s="488"/>
      <c r="G44" s="488"/>
      <c r="H44" s="488"/>
      <c r="I44" s="488"/>
      <c r="J44" s="488"/>
      <c r="K44" s="488"/>
      <c r="L44" s="488"/>
      <c r="M44" s="488"/>
      <c r="N44" s="488"/>
      <c r="O44" s="488"/>
      <c r="P44" s="488"/>
      <c r="Q44" s="488"/>
      <c r="R44" s="488"/>
      <c r="S44" s="488"/>
      <c r="T44" s="488"/>
      <c r="U44" s="745" t="e">
        <f>_xlfn.XLOOKUP(U42,TARIFFER!B14:B18,TARIFFER!E14:E18,0,-1,)+_xlfn.XLOOKUP(U42,TARIFFER!B14:B18,TARIFFER!C14:C18,,1,)*(U42-_xlfn.XLOOKUP(U42,TARIFFER!B14:B18,TARIFFER!B14:B18,0,-1,))</f>
        <v>#N/A</v>
      </c>
      <c r="V44" s="745"/>
      <c r="W44" s="745"/>
      <c r="X44" s="745"/>
      <c r="Y44" s="745"/>
      <c r="Z44" s="745"/>
      <c r="AA44" s="488" t="s">
        <v>53</v>
      </c>
      <c r="AB44" s="488"/>
      <c r="AC44" s="488"/>
      <c r="AD44" s="746"/>
    </row>
    <row r="45" spans="2:62" s="33" customFormat="1" ht="15.75" customHeight="1" x14ac:dyDescent="0.35">
      <c r="B45" s="749" t="s">
        <v>223</v>
      </c>
      <c r="C45" s="750"/>
      <c r="D45" s="750"/>
      <c r="E45" s="750"/>
      <c r="F45" s="750"/>
      <c r="G45" s="750"/>
      <c r="H45" s="750"/>
      <c r="I45" s="750"/>
      <c r="J45" s="750"/>
      <c r="K45" s="750"/>
      <c r="L45" s="750"/>
      <c r="M45" s="750"/>
      <c r="N45" s="750"/>
      <c r="O45" s="750"/>
      <c r="P45" s="750"/>
      <c r="Q45" s="750"/>
      <c r="R45" s="750"/>
      <c r="S45" s="750"/>
      <c r="T45" s="750"/>
      <c r="U45" s="277"/>
      <c r="V45" s="277"/>
      <c r="W45" s="277"/>
      <c r="X45" s="277"/>
      <c r="Y45" s="277"/>
      <c r="Z45" s="277"/>
      <c r="AA45" s="700" t="s">
        <v>196</v>
      </c>
      <c r="AB45" s="700"/>
      <c r="AC45" s="700"/>
      <c r="AD45" s="278"/>
    </row>
    <row r="46" spans="2:62" s="33" customFormat="1" ht="15.75" customHeight="1" x14ac:dyDescent="0.35">
      <c r="B46" s="749"/>
      <c r="C46" s="750"/>
      <c r="D46" s="750"/>
      <c r="E46" s="750"/>
      <c r="F46" s="750"/>
      <c r="G46" s="750"/>
      <c r="H46" s="750"/>
      <c r="I46" s="750"/>
      <c r="J46" s="750"/>
      <c r="K46" s="750"/>
      <c r="L46" s="750"/>
      <c r="M46" s="750"/>
      <c r="N46" s="750"/>
      <c r="O46" s="750"/>
      <c r="P46" s="750"/>
      <c r="Q46" s="750"/>
      <c r="R46" s="750"/>
      <c r="S46" s="750"/>
      <c r="T46" s="750"/>
      <c r="U46" s="277"/>
      <c r="V46" s="277"/>
      <c r="W46" s="277"/>
      <c r="X46" s="277"/>
      <c r="Y46" s="277"/>
      <c r="Z46" s="277"/>
      <c r="AA46" s="700"/>
      <c r="AB46" s="700"/>
      <c r="AC46" s="700"/>
      <c r="AD46" s="278"/>
    </row>
    <row r="47" spans="2:62" s="33" customFormat="1" ht="15.75" customHeight="1" x14ac:dyDescent="0.35">
      <c r="B47" s="751" t="s">
        <v>142</v>
      </c>
      <c r="C47" s="752"/>
      <c r="D47" s="752"/>
      <c r="E47" s="752"/>
      <c r="F47" s="752"/>
      <c r="G47" s="752"/>
      <c r="H47" s="752"/>
      <c r="I47" s="752"/>
      <c r="J47" s="752"/>
      <c r="K47" s="752"/>
      <c r="L47" s="752"/>
      <c r="M47" s="752"/>
      <c r="N47" s="752"/>
      <c r="O47" s="752"/>
      <c r="P47" s="752"/>
      <c r="Q47" s="752"/>
      <c r="R47" s="752"/>
      <c r="S47" s="752"/>
      <c r="T47" s="752"/>
      <c r="U47" s="534" t="str">
        <f>IF(U40&lt;15,"",U44*U45)</f>
        <v/>
      </c>
      <c r="V47" s="535"/>
      <c r="W47" s="535"/>
      <c r="X47" s="535"/>
      <c r="Y47" s="535"/>
      <c r="Z47" s="536"/>
      <c r="AA47" s="747" t="s">
        <v>53</v>
      </c>
      <c r="AB47" s="747"/>
      <c r="AC47" s="747"/>
      <c r="AD47" s="748"/>
    </row>
    <row r="48" spans="2:62" s="33" customFormat="1" ht="15.75" customHeight="1" thickBot="1" x14ac:dyDescent="0.4">
      <c r="B48" s="582"/>
      <c r="C48" s="583"/>
      <c r="D48" s="583"/>
      <c r="E48" s="583"/>
      <c r="F48" s="583"/>
      <c r="G48" s="583"/>
      <c r="H48" s="583"/>
      <c r="I48" s="583"/>
      <c r="J48" s="583"/>
      <c r="K48" s="583"/>
      <c r="L48" s="583"/>
      <c r="M48" s="583"/>
      <c r="N48" s="583"/>
      <c r="O48" s="583"/>
      <c r="P48" s="583"/>
      <c r="Q48" s="583"/>
      <c r="R48" s="583"/>
      <c r="S48" s="583"/>
      <c r="T48" s="583"/>
      <c r="U48" s="537"/>
      <c r="V48" s="538"/>
      <c r="W48" s="538"/>
      <c r="X48" s="538"/>
      <c r="Y48" s="538"/>
      <c r="Z48" s="539"/>
      <c r="AA48" s="544"/>
      <c r="AB48" s="544"/>
      <c r="AC48" s="544"/>
      <c r="AD48" s="545"/>
    </row>
    <row r="49" spans="2:30" s="33" customFormat="1" ht="15.75" customHeight="1" thickBot="1" x14ac:dyDescent="0.4">
      <c r="B49" s="114"/>
      <c r="C49" s="115"/>
      <c r="D49" s="115"/>
      <c r="E49" s="115"/>
      <c r="F49" s="115"/>
      <c r="G49" s="115"/>
      <c r="H49" s="115"/>
      <c r="I49" s="115"/>
      <c r="J49" s="115"/>
      <c r="K49" s="115"/>
      <c r="L49" s="115"/>
      <c r="M49" s="115"/>
      <c r="N49" s="115"/>
      <c r="O49" s="115"/>
      <c r="P49" s="115"/>
      <c r="Q49" s="115"/>
      <c r="R49" s="115"/>
      <c r="S49" s="115"/>
      <c r="T49" s="115"/>
      <c r="U49" s="115"/>
      <c r="V49" s="115"/>
      <c r="W49" s="115"/>
      <c r="X49" s="115"/>
      <c r="Y49" s="115"/>
      <c r="Z49" s="115"/>
      <c r="AA49" s="116"/>
      <c r="AB49" s="116"/>
      <c r="AC49" s="116"/>
      <c r="AD49" s="117"/>
    </row>
    <row r="50" spans="2:30" s="33" customFormat="1" ht="15.75" customHeight="1" x14ac:dyDescent="0.35">
      <c r="B50" s="780" t="s">
        <v>224</v>
      </c>
      <c r="C50" s="781"/>
      <c r="D50" s="781"/>
      <c r="E50" s="781"/>
      <c r="F50" s="781"/>
      <c r="G50" s="781"/>
      <c r="H50" s="781"/>
      <c r="I50" s="781"/>
      <c r="J50" s="781"/>
      <c r="K50" s="781"/>
      <c r="L50" s="781"/>
      <c r="M50" s="781"/>
      <c r="N50" s="781"/>
      <c r="O50" s="781"/>
      <c r="P50" s="781"/>
      <c r="Q50" s="781"/>
      <c r="R50" s="781"/>
      <c r="S50" s="781"/>
      <c r="T50" s="781"/>
      <c r="U50" s="781"/>
      <c r="V50" s="781"/>
      <c r="W50" s="781"/>
      <c r="X50" s="781"/>
      <c r="Y50" s="781"/>
      <c r="Z50" s="781"/>
      <c r="AA50" s="781"/>
      <c r="AB50" s="781"/>
      <c r="AC50" s="781"/>
      <c r="AD50" s="782"/>
    </row>
    <row r="51" spans="2:30" s="33" customFormat="1" ht="15.75" customHeight="1" x14ac:dyDescent="0.35">
      <c r="B51" s="783"/>
      <c r="C51" s="784"/>
      <c r="D51" s="784"/>
      <c r="E51" s="784"/>
      <c r="F51" s="784"/>
      <c r="G51" s="784"/>
      <c r="H51" s="784"/>
      <c r="I51" s="784"/>
      <c r="J51" s="784"/>
      <c r="K51" s="784"/>
      <c r="L51" s="784"/>
      <c r="M51" s="784"/>
      <c r="N51" s="784"/>
      <c r="O51" s="784"/>
      <c r="P51" s="784"/>
      <c r="Q51" s="784"/>
      <c r="R51" s="784"/>
      <c r="S51" s="784"/>
      <c r="T51" s="784"/>
      <c r="U51" s="784"/>
      <c r="V51" s="784"/>
      <c r="W51" s="784"/>
      <c r="X51" s="784"/>
      <c r="Y51" s="784"/>
      <c r="Z51" s="784"/>
      <c r="AA51" s="784"/>
      <c r="AB51" s="784"/>
      <c r="AC51" s="784"/>
      <c r="AD51" s="785"/>
    </row>
    <row r="52" spans="2:30" s="33" customFormat="1" ht="15.75" customHeight="1" x14ac:dyDescent="0.35">
      <c r="B52" s="786" t="s">
        <v>225</v>
      </c>
      <c r="C52" s="787"/>
      <c r="D52" s="787"/>
      <c r="E52" s="787"/>
      <c r="F52" s="787"/>
      <c r="G52" s="787"/>
      <c r="H52" s="787"/>
      <c r="I52" s="787"/>
      <c r="J52" s="787"/>
      <c r="K52" s="787"/>
      <c r="L52" s="787"/>
      <c r="M52" s="787"/>
      <c r="N52" s="787"/>
      <c r="O52" s="787"/>
      <c r="P52" s="787"/>
      <c r="Q52" s="787"/>
      <c r="R52" s="787"/>
      <c r="S52" s="787"/>
      <c r="T52" s="787"/>
      <c r="U52" s="787"/>
      <c r="V52" s="787"/>
      <c r="W52" s="787"/>
      <c r="X52" s="787"/>
      <c r="Y52" s="787"/>
      <c r="Z52" s="787"/>
      <c r="AA52" s="787"/>
      <c r="AB52" s="787"/>
      <c r="AC52" s="787"/>
      <c r="AD52" s="788"/>
    </row>
    <row r="53" spans="2:30" s="33" customFormat="1" ht="15.75" customHeight="1" x14ac:dyDescent="0.35">
      <c r="B53" s="789" t="s">
        <v>226</v>
      </c>
      <c r="C53" s="790"/>
      <c r="D53" s="790"/>
      <c r="E53" s="790"/>
      <c r="F53" s="790"/>
      <c r="G53" s="790"/>
      <c r="H53" s="790"/>
      <c r="I53" s="790"/>
      <c r="J53" s="790"/>
      <c r="K53" s="790"/>
      <c r="L53" s="790"/>
      <c r="M53" s="790"/>
      <c r="N53" s="790"/>
      <c r="O53" s="790"/>
      <c r="P53" s="790"/>
      <c r="Q53" s="790"/>
      <c r="R53" s="790"/>
      <c r="S53" s="790"/>
      <c r="T53" s="790"/>
      <c r="U53" s="790"/>
      <c r="V53" s="790"/>
      <c r="W53" s="790"/>
      <c r="X53" s="790"/>
      <c r="Y53" s="790"/>
      <c r="Z53" s="790"/>
      <c r="AA53" s="790"/>
      <c r="AB53" s="790"/>
      <c r="AC53" s="790"/>
      <c r="AD53" s="791"/>
    </row>
    <row r="54" spans="2:30" s="33" customFormat="1" ht="15.75" customHeight="1" x14ac:dyDescent="0.35">
      <c r="B54" s="792" t="s">
        <v>227</v>
      </c>
      <c r="C54" s="793"/>
      <c r="D54" s="793"/>
      <c r="E54" s="793"/>
      <c r="F54" s="793"/>
      <c r="G54" s="793"/>
      <c r="H54" s="793"/>
      <c r="I54" s="793"/>
      <c r="J54" s="793"/>
      <c r="K54" s="793"/>
      <c r="L54" s="793"/>
      <c r="M54" s="793"/>
      <c r="N54" s="793"/>
      <c r="O54" s="793"/>
      <c r="P54" s="793"/>
      <c r="Q54" s="793"/>
      <c r="R54" s="793"/>
      <c r="S54" s="793"/>
      <c r="T54" s="793"/>
      <c r="U54" s="793"/>
      <c r="V54" s="793"/>
      <c r="W54" s="793"/>
      <c r="X54" s="793"/>
      <c r="Y54" s="793"/>
      <c r="Z54" s="793"/>
      <c r="AA54" s="793"/>
      <c r="AB54" s="793"/>
      <c r="AC54" s="793"/>
      <c r="AD54" s="794"/>
    </row>
    <row r="55" spans="2:30" s="33" customFormat="1" ht="15.75" customHeight="1" thickBot="1" x14ac:dyDescent="0.4">
      <c r="B55" s="795"/>
      <c r="C55" s="796"/>
      <c r="D55" s="796"/>
      <c r="E55" s="796"/>
      <c r="F55" s="796"/>
      <c r="G55" s="796"/>
      <c r="H55" s="796"/>
      <c r="I55" s="796"/>
      <c r="J55" s="796"/>
      <c r="K55" s="796"/>
      <c r="L55" s="796"/>
      <c r="M55" s="796"/>
      <c r="N55" s="796"/>
      <c r="O55" s="796"/>
      <c r="P55" s="796"/>
      <c r="Q55" s="796"/>
      <c r="R55" s="796"/>
      <c r="S55" s="796"/>
      <c r="T55" s="796"/>
      <c r="U55" s="796"/>
      <c r="V55" s="796"/>
      <c r="W55" s="796"/>
      <c r="X55" s="796"/>
      <c r="Y55" s="796"/>
      <c r="Z55" s="796"/>
      <c r="AA55" s="796"/>
      <c r="AB55" s="796"/>
      <c r="AC55" s="796"/>
      <c r="AD55" s="797"/>
    </row>
    <row r="56" spans="2:30" s="33" customFormat="1" ht="15.75" customHeight="1" thickTop="1" thickBot="1" x14ac:dyDescent="0.4">
      <c r="AA56" s="84"/>
    </row>
    <row r="57" spans="2:30" s="33" customFormat="1" ht="15.75" customHeight="1" x14ac:dyDescent="0.35">
      <c r="B57" s="601" t="s">
        <v>168</v>
      </c>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3"/>
    </row>
    <row r="58" spans="2:30" s="33" customFormat="1" ht="16" thickBot="1" x14ac:dyDescent="0.4">
      <c r="B58" s="604"/>
      <c r="C58" s="605"/>
      <c r="D58" s="605"/>
      <c r="E58" s="605"/>
      <c r="F58" s="605"/>
      <c r="G58" s="605"/>
      <c r="H58" s="605"/>
      <c r="I58" s="605"/>
      <c r="J58" s="605"/>
      <c r="K58" s="605"/>
      <c r="L58" s="605"/>
      <c r="M58" s="605"/>
      <c r="N58" s="605"/>
      <c r="O58" s="605"/>
      <c r="P58" s="605"/>
      <c r="Q58" s="605"/>
      <c r="R58" s="605"/>
      <c r="S58" s="605"/>
      <c r="T58" s="605"/>
      <c r="U58" s="605"/>
      <c r="V58" s="605"/>
      <c r="W58" s="605"/>
      <c r="X58" s="605"/>
      <c r="Y58" s="605"/>
      <c r="Z58" s="605"/>
      <c r="AA58" s="605"/>
      <c r="AB58" s="605"/>
      <c r="AC58" s="605"/>
      <c r="AD58" s="606"/>
    </row>
    <row r="59" spans="2:30" s="33" customFormat="1" ht="15.75" customHeight="1" x14ac:dyDescent="0.35">
      <c r="B59" s="592" t="s">
        <v>171</v>
      </c>
      <c r="C59" s="593"/>
      <c r="D59" s="593"/>
      <c r="E59" s="593"/>
      <c r="F59" s="593"/>
      <c r="G59" s="593"/>
      <c r="H59" s="593"/>
      <c r="I59" s="593"/>
      <c r="J59" s="593"/>
      <c r="K59" s="593"/>
      <c r="L59" s="593"/>
      <c r="M59" s="593"/>
      <c r="N59" s="593"/>
      <c r="O59" s="593"/>
      <c r="P59" s="593"/>
      <c r="Q59" s="593"/>
      <c r="R59" s="593"/>
      <c r="S59" s="593"/>
      <c r="T59" s="593"/>
      <c r="U59" s="593"/>
      <c r="V59" s="593"/>
      <c r="W59" s="593"/>
      <c r="X59" s="593"/>
      <c r="Y59" s="593"/>
      <c r="Z59" s="593"/>
      <c r="AA59" s="593"/>
      <c r="AB59" s="593"/>
      <c r="AC59" s="593"/>
      <c r="AD59" s="594"/>
    </row>
    <row r="60" spans="2:30" s="33" customFormat="1" ht="15.5" x14ac:dyDescent="0.35">
      <c r="B60" s="595"/>
      <c r="C60" s="596"/>
      <c r="D60" s="596"/>
      <c r="E60" s="596"/>
      <c r="F60" s="596"/>
      <c r="G60" s="596"/>
      <c r="H60" s="596"/>
      <c r="I60" s="596"/>
      <c r="J60" s="596"/>
      <c r="K60" s="596"/>
      <c r="L60" s="596"/>
      <c r="M60" s="596"/>
      <c r="N60" s="596"/>
      <c r="O60" s="596"/>
      <c r="P60" s="596"/>
      <c r="Q60" s="596"/>
      <c r="R60" s="596"/>
      <c r="S60" s="596"/>
      <c r="T60" s="596"/>
      <c r="U60" s="596"/>
      <c r="V60" s="596"/>
      <c r="W60" s="596"/>
      <c r="X60" s="596"/>
      <c r="Y60" s="596"/>
      <c r="Z60" s="596"/>
      <c r="AA60" s="596"/>
      <c r="AB60" s="596"/>
      <c r="AC60" s="596"/>
      <c r="AD60" s="597"/>
    </row>
    <row r="61" spans="2:30" s="33" customFormat="1" ht="15.5" x14ac:dyDescent="0.35">
      <c r="B61" s="595"/>
      <c r="C61" s="596"/>
      <c r="D61" s="596"/>
      <c r="E61" s="596"/>
      <c r="F61" s="596"/>
      <c r="G61" s="596"/>
      <c r="H61" s="596"/>
      <c r="I61" s="596"/>
      <c r="J61" s="596"/>
      <c r="K61" s="596"/>
      <c r="L61" s="596"/>
      <c r="M61" s="596"/>
      <c r="N61" s="596"/>
      <c r="O61" s="596"/>
      <c r="P61" s="596"/>
      <c r="Q61" s="596"/>
      <c r="R61" s="596"/>
      <c r="S61" s="596"/>
      <c r="T61" s="596"/>
      <c r="U61" s="596"/>
      <c r="V61" s="596"/>
      <c r="W61" s="596"/>
      <c r="X61" s="596"/>
      <c r="Y61" s="596"/>
      <c r="Z61" s="596"/>
      <c r="AA61" s="596"/>
      <c r="AB61" s="596"/>
      <c r="AC61" s="596"/>
      <c r="AD61" s="597"/>
    </row>
    <row r="62" spans="2:30" s="33" customFormat="1" ht="16" thickBot="1" x14ac:dyDescent="0.4">
      <c r="B62" s="598"/>
      <c r="C62" s="599"/>
      <c r="D62" s="599"/>
      <c r="E62" s="599"/>
      <c r="F62" s="599"/>
      <c r="G62" s="599"/>
      <c r="H62" s="599"/>
      <c r="I62" s="599"/>
      <c r="J62" s="599"/>
      <c r="K62" s="599"/>
      <c r="L62" s="599"/>
      <c r="M62" s="599"/>
      <c r="N62" s="599"/>
      <c r="O62" s="599"/>
      <c r="P62" s="599"/>
      <c r="Q62" s="599"/>
      <c r="R62" s="599"/>
      <c r="S62" s="599"/>
      <c r="T62" s="599"/>
      <c r="U62" s="599"/>
      <c r="V62" s="599"/>
      <c r="W62" s="599"/>
      <c r="X62" s="599"/>
      <c r="Y62" s="599"/>
      <c r="Z62" s="599"/>
      <c r="AA62" s="599"/>
      <c r="AB62" s="599"/>
      <c r="AC62" s="599"/>
      <c r="AD62" s="600"/>
    </row>
    <row r="63" spans="2:30" s="33" customFormat="1" ht="15.75" customHeight="1" thickBot="1" x14ac:dyDescent="0.4"/>
    <row r="64" spans="2:30" s="33" customFormat="1" ht="15.75" customHeight="1" x14ac:dyDescent="0.35">
      <c r="B64" s="601" t="s">
        <v>173</v>
      </c>
      <c r="C64" s="602"/>
      <c r="D64" s="602"/>
      <c r="E64" s="602"/>
      <c r="F64" s="602"/>
      <c r="G64" s="602"/>
      <c r="H64" s="602"/>
      <c r="I64" s="602"/>
      <c r="J64" s="602"/>
      <c r="K64" s="602"/>
      <c r="L64" s="602"/>
      <c r="M64" s="602"/>
      <c r="N64" s="602"/>
      <c r="O64" s="602"/>
      <c r="P64" s="602"/>
      <c r="Q64" s="602"/>
      <c r="R64" s="602"/>
      <c r="S64" s="602"/>
      <c r="T64" s="602"/>
      <c r="U64" s="602"/>
      <c r="V64" s="602"/>
      <c r="W64" s="602"/>
      <c r="X64" s="602"/>
      <c r="Y64" s="602"/>
      <c r="Z64" s="602"/>
      <c r="AA64" s="602"/>
      <c r="AB64" s="602"/>
      <c r="AC64" s="602"/>
      <c r="AD64" s="603"/>
    </row>
    <row r="65" spans="2:30" s="33" customFormat="1" ht="15.75" customHeight="1" thickBot="1" x14ac:dyDescent="0.4">
      <c r="B65" s="604"/>
      <c r="C65" s="605"/>
      <c r="D65" s="605"/>
      <c r="E65" s="605"/>
      <c r="F65" s="605"/>
      <c r="G65" s="605"/>
      <c r="H65" s="605"/>
      <c r="I65" s="605"/>
      <c r="J65" s="605"/>
      <c r="K65" s="605"/>
      <c r="L65" s="605"/>
      <c r="M65" s="605"/>
      <c r="N65" s="605"/>
      <c r="O65" s="605"/>
      <c r="P65" s="605"/>
      <c r="Q65" s="605"/>
      <c r="R65" s="605"/>
      <c r="S65" s="605"/>
      <c r="T65" s="605"/>
      <c r="U65" s="605"/>
      <c r="V65" s="605"/>
      <c r="W65" s="605"/>
      <c r="X65" s="605"/>
      <c r="Y65" s="605"/>
      <c r="Z65" s="605"/>
      <c r="AA65" s="605"/>
      <c r="AB65" s="605"/>
      <c r="AC65" s="605"/>
      <c r="AD65" s="606"/>
    </row>
    <row r="66" spans="2:30" s="33" customFormat="1" ht="15.75" customHeight="1" x14ac:dyDescent="0.35">
      <c r="B66" s="252" t="s">
        <v>174</v>
      </c>
      <c r="C66" s="253"/>
      <c r="D66" s="253"/>
      <c r="E66" s="253"/>
      <c r="F66" s="253"/>
      <c r="G66" s="253"/>
      <c r="H66" s="253"/>
      <c r="I66" s="253"/>
      <c r="J66" s="253"/>
      <c r="K66" s="253"/>
      <c r="L66" s="253"/>
      <c r="M66" s="253"/>
      <c r="N66" s="253"/>
      <c r="O66" s="253"/>
      <c r="P66" s="253"/>
      <c r="Q66" s="253"/>
      <c r="R66" s="253"/>
      <c r="S66" s="253"/>
      <c r="T66" s="253"/>
      <c r="U66" s="607">
        <f>TARIFFER!K27</f>
        <v>2.67</v>
      </c>
      <c r="V66" s="607"/>
      <c r="W66" s="607"/>
      <c r="X66" s="607"/>
      <c r="Y66" s="607"/>
      <c r="Z66" s="607"/>
      <c r="AA66" s="602" t="s">
        <v>53</v>
      </c>
      <c r="AB66" s="602"/>
      <c r="AC66" s="602"/>
      <c r="AD66" s="603"/>
    </row>
    <row r="67" spans="2:30" s="33" customFormat="1" ht="15.75" customHeight="1" thickBot="1" x14ac:dyDescent="0.4">
      <c r="B67" s="477"/>
      <c r="C67" s="478"/>
      <c r="D67" s="478"/>
      <c r="E67" s="478"/>
      <c r="F67" s="478"/>
      <c r="G67" s="478"/>
      <c r="H67" s="478"/>
      <c r="I67" s="478"/>
      <c r="J67" s="478"/>
      <c r="K67" s="478"/>
      <c r="L67" s="478"/>
      <c r="M67" s="478"/>
      <c r="N67" s="478"/>
      <c r="O67" s="478"/>
      <c r="P67" s="478"/>
      <c r="Q67" s="478"/>
      <c r="R67" s="478"/>
      <c r="S67" s="478"/>
      <c r="T67" s="478"/>
      <c r="U67" s="608"/>
      <c r="V67" s="608"/>
      <c r="W67" s="608"/>
      <c r="X67" s="608"/>
      <c r="Y67" s="608"/>
      <c r="Z67" s="608"/>
      <c r="AA67" s="605"/>
      <c r="AB67" s="605"/>
      <c r="AC67" s="605"/>
      <c r="AD67" s="606"/>
    </row>
    <row r="68" spans="2:30" s="33" customFormat="1" ht="15.75" customHeight="1" x14ac:dyDescent="0.35">
      <c r="B68" s="592" t="s">
        <v>177</v>
      </c>
      <c r="C68" s="593"/>
      <c r="D68" s="593"/>
      <c r="E68" s="593"/>
      <c r="F68" s="593"/>
      <c r="G68" s="593"/>
      <c r="H68" s="593"/>
      <c r="I68" s="593"/>
      <c r="J68" s="593"/>
      <c r="K68" s="593"/>
      <c r="L68" s="593"/>
      <c r="M68" s="593"/>
      <c r="N68" s="593"/>
      <c r="O68" s="593"/>
      <c r="P68" s="593"/>
      <c r="Q68" s="593"/>
      <c r="R68" s="593"/>
      <c r="S68" s="593"/>
      <c r="T68" s="593"/>
      <c r="U68" s="593"/>
      <c r="V68" s="593"/>
      <c r="W68" s="593"/>
      <c r="X68" s="593"/>
      <c r="Y68" s="593"/>
      <c r="Z68" s="593"/>
      <c r="AA68" s="593"/>
      <c r="AB68" s="593"/>
      <c r="AC68" s="593"/>
      <c r="AD68" s="594"/>
    </row>
    <row r="69" spans="2:30" s="33" customFormat="1" ht="15.75" customHeight="1" x14ac:dyDescent="0.35">
      <c r="B69" s="595"/>
      <c r="C69" s="596"/>
      <c r="D69" s="596"/>
      <c r="E69" s="596"/>
      <c r="F69" s="596"/>
      <c r="G69" s="596"/>
      <c r="H69" s="596"/>
      <c r="I69" s="596"/>
      <c r="J69" s="596"/>
      <c r="K69" s="596"/>
      <c r="L69" s="596"/>
      <c r="M69" s="596"/>
      <c r="N69" s="596"/>
      <c r="O69" s="596"/>
      <c r="P69" s="596"/>
      <c r="Q69" s="596"/>
      <c r="R69" s="596"/>
      <c r="S69" s="596"/>
      <c r="T69" s="596"/>
      <c r="U69" s="596"/>
      <c r="V69" s="596"/>
      <c r="W69" s="596"/>
      <c r="X69" s="596"/>
      <c r="Y69" s="596"/>
      <c r="Z69" s="596"/>
      <c r="AA69" s="596"/>
      <c r="AB69" s="596"/>
      <c r="AC69" s="596"/>
      <c r="AD69" s="597"/>
    </row>
    <row r="70" spans="2:30" s="33" customFormat="1" ht="15.75" customHeight="1" x14ac:dyDescent="0.35">
      <c r="B70" s="595"/>
      <c r="C70" s="596"/>
      <c r="D70" s="596"/>
      <c r="E70" s="596"/>
      <c r="F70" s="596"/>
      <c r="G70" s="596"/>
      <c r="H70" s="596"/>
      <c r="I70" s="596"/>
      <c r="J70" s="596"/>
      <c r="K70" s="596"/>
      <c r="L70" s="596"/>
      <c r="M70" s="596"/>
      <c r="N70" s="596"/>
      <c r="O70" s="596"/>
      <c r="P70" s="596"/>
      <c r="Q70" s="596"/>
      <c r="R70" s="596"/>
      <c r="S70" s="596"/>
      <c r="T70" s="596"/>
      <c r="U70" s="596"/>
      <c r="V70" s="596"/>
      <c r="W70" s="596"/>
      <c r="X70" s="596"/>
      <c r="Y70" s="596"/>
      <c r="Z70" s="596"/>
      <c r="AA70" s="596"/>
      <c r="AB70" s="596"/>
      <c r="AC70" s="596"/>
      <c r="AD70" s="597"/>
    </row>
    <row r="71" spans="2:30" s="33" customFormat="1" ht="15.75" customHeight="1" x14ac:dyDescent="0.35">
      <c r="B71" s="595"/>
      <c r="C71" s="596"/>
      <c r="D71" s="596"/>
      <c r="E71" s="596"/>
      <c r="F71" s="596"/>
      <c r="G71" s="596"/>
      <c r="H71" s="596"/>
      <c r="I71" s="596"/>
      <c r="J71" s="596"/>
      <c r="K71" s="596"/>
      <c r="L71" s="596"/>
      <c r="M71" s="596"/>
      <c r="N71" s="596"/>
      <c r="O71" s="596"/>
      <c r="P71" s="596"/>
      <c r="Q71" s="596"/>
      <c r="R71" s="596"/>
      <c r="S71" s="596"/>
      <c r="T71" s="596"/>
      <c r="U71" s="596"/>
      <c r="V71" s="596"/>
      <c r="W71" s="596"/>
      <c r="X71" s="596"/>
      <c r="Y71" s="596"/>
      <c r="Z71" s="596"/>
      <c r="AA71" s="596"/>
      <c r="AB71" s="596"/>
      <c r="AC71" s="596"/>
      <c r="AD71" s="597"/>
    </row>
    <row r="72" spans="2:30" s="33" customFormat="1" ht="15.75" customHeight="1" x14ac:dyDescent="0.35">
      <c r="B72" s="595"/>
      <c r="C72" s="596"/>
      <c r="D72" s="596"/>
      <c r="E72" s="596"/>
      <c r="F72" s="596"/>
      <c r="G72" s="596"/>
      <c r="H72" s="596"/>
      <c r="I72" s="596"/>
      <c r="J72" s="596"/>
      <c r="K72" s="596"/>
      <c r="L72" s="596"/>
      <c r="M72" s="596"/>
      <c r="N72" s="596"/>
      <c r="O72" s="596"/>
      <c r="P72" s="596"/>
      <c r="Q72" s="596"/>
      <c r="R72" s="596"/>
      <c r="S72" s="596"/>
      <c r="T72" s="596"/>
      <c r="U72" s="596"/>
      <c r="V72" s="596"/>
      <c r="W72" s="596"/>
      <c r="X72" s="596"/>
      <c r="Y72" s="596"/>
      <c r="Z72" s="596"/>
      <c r="AA72" s="596"/>
      <c r="AB72" s="596"/>
      <c r="AC72" s="596"/>
      <c r="AD72" s="597"/>
    </row>
    <row r="73" spans="2:30" s="33" customFormat="1" ht="15.75" customHeight="1" x14ac:dyDescent="0.35">
      <c r="B73" s="595"/>
      <c r="C73" s="596"/>
      <c r="D73" s="596"/>
      <c r="E73" s="596"/>
      <c r="F73" s="596"/>
      <c r="G73" s="596"/>
      <c r="H73" s="596"/>
      <c r="I73" s="596"/>
      <c r="J73" s="596"/>
      <c r="K73" s="596"/>
      <c r="L73" s="596"/>
      <c r="M73" s="596"/>
      <c r="N73" s="596"/>
      <c r="O73" s="596"/>
      <c r="P73" s="596"/>
      <c r="Q73" s="596"/>
      <c r="R73" s="596"/>
      <c r="S73" s="596"/>
      <c r="T73" s="596"/>
      <c r="U73" s="596"/>
      <c r="V73" s="596"/>
      <c r="W73" s="596"/>
      <c r="X73" s="596"/>
      <c r="Y73" s="596"/>
      <c r="Z73" s="596"/>
      <c r="AA73" s="596"/>
      <c r="AB73" s="596"/>
      <c r="AC73" s="596"/>
      <c r="AD73" s="597"/>
    </row>
    <row r="74" spans="2:30" s="33" customFormat="1" ht="15.75" customHeight="1" x14ac:dyDescent="0.35">
      <c r="B74" s="595"/>
      <c r="C74" s="596"/>
      <c r="D74" s="596"/>
      <c r="E74" s="596"/>
      <c r="F74" s="596"/>
      <c r="G74" s="596"/>
      <c r="H74" s="596"/>
      <c r="I74" s="596"/>
      <c r="J74" s="596"/>
      <c r="K74" s="596"/>
      <c r="L74" s="596"/>
      <c r="M74" s="596"/>
      <c r="N74" s="596"/>
      <c r="O74" s="596"/>
      <c r="P74" s="596"/>
      <c r="Q74" s="596"/>
      <c r="R74" s="596"/>
      <c r="S74" s="596"/>
      <c r="T74" s="596"/>
      <c r="U74" s="596"/>
      <c r="V74" s="596"/>
      <c r="W74" s="596"/>
      <c r="X74" s="596"/>
      <c r="Y74" s="596"/>
      <c r="Z74" s="596"/>
      <c r="AA74" s="596"/>
      <c r="AB74" s="596"/>
      <c r="AC74" s="596"/>
      <c r="AD74" s="597"/>
    </row>
    <row r="75" spans="2:30" s="33" customFormat="1" ht="15.75" customHeight="1" x14ac:dyDescent="0.35">
      <c r="B75" s="595"/>
      <c r="C75" s="596"/>
      <c r="D75" s="596"/>
      <c r="E75" s="596"/>
      <c r="F75" s="596"/>
      <c r="G75" s="596"/>
      <c r="H75" s="596"/>
      <c r="I75" s="596"/>
      <c r="J75" s="596"/>
      <c r="K75" s="596"/>
      <c r="L75" s="596"/>
      <c r="M75" s="596"/>
      <c r="N75" s="596"/>
      <c r="O75" s="596"/>
      <c r="P75" s="596"/>
      <c r="Q75" s="596"/>
      <c r="R75" s="596"/>
      <c r="S75" s="596"/>
      <c r="T75" s="596"/>
      <c r="U75" s="596"/>
      <c r="V75" s="596"/>
      <c r="W75" s="596"/>
      <c r="X75" s="596"/>
      <c r="Y75" s="596"/>
      <c r="Z75" s="596"/>
      <c r="AA75" s="596"/>
      <c r="AB75" s="596"/>
      <c r="AC75" s="596"/>
      <c r="AD75" s="597"/>
    </row>
    <row r="76" spans="2:30" s="33" customFormat="1" ht="15.75" customHeight="1" thickBot="1" x14ac:dyDescent="0.4">
      <c r="B76" s="598"/>
      <c r="C76" s="599"/>
      <c r="D76" s="599"/>
      <c r="E76" s="599"/>
      <c r="F76" s="599"/>
      <c r="G76" s="599"/>
      <c r="H76" s="599"/>
      <c r="I76" s="599"/>
      <c r="J76" s="599"/>
      <c r="K76" s="599"/>
      <c r="L76" s="599"/>
      <c r="M76" s="599"/>
      <c r="N76" s="599"/>
      <c r="O76" s="599"/>
      <c r="P76" s="599"/>
      <c r="Q76" s="599"/>
      <c r="R76" s="599"/>
      <c r="S76" s="599"/>
      <c r="T76" s="599"/>
      <c r="U76" s="599"/>
      <c r="V76" s="599"/>
      <c r="W76" s="599"/>
      <c r="X76" s="599"/>
      <c r="Y76" s="599"/>
      <c r="Z76" s="599"/>
      <c r="AA76" s="599"/>
      <c r="AB76" s="599"/>
      <c r="AC76" s="599"/>
      <c r="AD76" s="600"/>
    </row>
    <row r="77" spans="2:30" s="33" customFormat="1" ht="15.75" customHeight="1" thickBot="1" x14ac:dyDescent="0.4"/>
    <row r="78" spans="2:30" s="33" customFormat="1" ht="15.75" customHeight="1" x14ac:dyDescent="0.35">
      <c r="B78" s="798" t="s">
        <v>228</v>
      </c>
      <c r="C78" s="799"/>
      <c r="D78" s="799"/>
      <c r="E78" s="799"/>
      <c r="F78" s="799"/>
      <c r="G78" s="799"/>
      <c r="H78" s="799"/>
      <c r="I78" s="799"/>
      <c r="J78" s="799"/>
      <c r="K78" s="799"/>
      <c r="L78" s="799"/>
      <c r="M78" s="799"/>
      <c r="N78" s="799"/>
      <c r="O78" s="799"/>
      <c r="P78" s="799"/>
      <c r="Q78" s="799"/>
      <c r="R78" s="799"/>
      <c r="S78" s="799"/>
      <c r="T78" s="799"/>
      <c r="U78" s="799"/>
      <c r="V78" s="799"/>
      <c r="W78" s="799"/>
      <c r="X78" s="799"/>
      <c r="Y78" s="799"/>
      <c r="Z78" s="799"/>
      <c r="AA78" s="799"/>
      <c r="AB78" s="799"/>
      <c r="AC78" s="799"/>
      <c r="AD78" s="800"/>
    </row>
    <row r="79" spans="2:30" s="33" customFormat="1" ht="15.75" customHeight="1" x14ac:dyDescent="0.35">
      <c r="B79" s="801"/>
      <c r="C79" s="802"/>
      <c r="D79" s="802"/>
      <c r="E79" s="802"/>
      <c r="F79" s="802"/>
      <c r="G79" s="802"/>
      <c r="H79" s="802"/>
      <c r="I79" s="802"/>
      <c r="J79" s="802"/>
      <c r="K79" s="802"/>
      <c r="L79" s="802"/>
      <c r="M79" s="802"/>
      <c r="N79" s="802"/>
      <c r="O79" s="802"/>
      <c r="P79" s="802"/>
      <c r="Q79" s="802"/>
      <c r="R79" s="802"/>
      <c r="S79" s="802"/>
      <c r="T79" s="802"/>
      <c r="U79" s="802"/>
      <c r="V79" s="802"/>
      <c r="W79" s="802"/>
      <c r="X79" s="802"/>
      <c r="Y79" s="802"/>
      <c r="Z79" s="802"/>
      <c r="AA79" s="802"/>
      <c r="AB79" s="802"/>
      <c r="AC79" s="802"/>
      <c r="AD79" s="803"/>
    </row>
    <row r="80" spans="2:30" s="33" customFormat="1" ht="15.75" customHeight="1" x14ac:dyDescent="0.35">
      <c r="B80" s="801"/>
      <c r="C80" s="802"/>
      <c r="D80" s="802"/>
      <c r="E80" s="802"/>
      <c r="F80" s="802"/>
      <c r="G80" s="802"/>
      <c r="H80" s="802"/>
      <c r="I80" s="802"/>
      <c r="J80" s="802"/>
      <c r="K80" s="802"/>
      <c r="L80" s="802"/>
      <c r="M80" s="802"/>
      <c r="N80" s="802"/>
      <c r="O80" s="802"/>
      <c r="P80" s="802"/>
      <c r="Q80" s="802"/>
      <c r="R80" s="802"/>
      <c r="S80" s="802"/>
      <c r="T80" s="802"/>
      <c r="U80" s="802"/>
      <c r="V80" s="802"/>
      <c r="W80" s="802"/>
      <c r="X80" s="802"/>
      <c r="Y80" s="802"/>
      <c r="Z80" s="802"/>
      <c r="AA80" s="802"/>
      <c r="AB80" s="802"/>
      <c r="AC80" s="802"/>
      <c r="AD80" s="803"/>
    </row>
    <row r="81" spans="2:30" s="33" customFormat="1" ht="15.75" customHeight="1" x14ac:dyDescent="0.35">
      <c r="B81" s="801"/>
      <c r="C81" s="802"/>
      <c r="D81" s="802"/>
      <c r="E81" s="802"/>
      <c r="F81" s="802"/>
      <c r="G81" s="802"/>
      <c r="H81" s="802"/>
      <c r="I81" s="802"/>
      <c r="J81" s="802"/>
      <c r="K81" s="802"/>
      <c r="L81" s="802"/>
      <c r="M81" s="802"/>
      <c r="N81" s="802"/>
      <c r="O81" s="802"/>
      <c r="P81" s="802"/>
      <c r="Q81" s="802"/>
      <c r="R81" s="802"/>
      <c r="S81" s="802"/>
      <c r="T81" s="802"/>
      <c r="U81" s="802"/>
      <c r="V81" s="802"/>
      <c r="W81" s="802"/>
      <c r="X81" s="802"/>
      <c r="Y81" s="802"/>
      <c r="Z81" s="802"/>
      <c r="AA81" s="802"/>
      <c r="AB81" s="802"/>
      <c r="AC81" s="802"/>
      <c r="AD81" s="803"/>
    </row>
    <row r="82" spans="2:30" s="33" customFormat="1" ht="15.75" customHeight="1" thickBot="1" x14ac:dyDescent="0.4">
      <c r="B82" s="804"/>
      <c r="C82" s="805"/>
      <c r="D82" s="805"/>
      <c r="E82" s="805"/>
      <c r="F82" s="805"/>
      <c r="G82" s="805"/>
      <c r="H82" s="805"/>
      <c r="I82" s="805"/>
      <c r="J82" s="805"/>
      <c r="K82" s="805"/>
      <c r="L82" s="805"/>
      <c r="M82" s="805"/>
      <c r="N82" s="805"/>
      <c r="O82" s="805"/>
      <c r="P82" s="805"/>
      <c r="Q82" s="805"/>
      <c r="R82" s="805"/>
      <c r="S82" s="805"/>
      <c r="T82" s="805"/>
      <c r="U82" s="805"/>
      <c r="V82" s="805"/>
      <c r="W82" s="805"/>
      <c r="X82" s="805"/>
      <c r="Y82" s="805"/>
      <c r="Z82" s="805"/>
      <c r="AA82" s="805"/>
      <c r="AB82" s="805"/>
      <c r="AC82" s="805"/>
      <c r="AD82" s="806"/>
    </row>
    <row r="83" spans="2:30" s="33" customFormat="1" ht="15.75" customHeight="1" x14ac:dyDescent="0.35"/>
    <row r="84" spans="2:30" s="33" customFormat="1" ht="15.75" customHeight="1" x14ac:dyDescent="0.35"/>
    <row r="85" spans="2:30" s="33" customFormat="1" ht="15.75" customHeight="1" x14ac:dyDescent="0.35"/>
    <row r="86" spans="2:30" s="33" customFormat="1" ht="15.75" customHeight="1" x14ac:dyDescent="0.35">
      <c r="T86" s="78"/>
    </row>
    <row r="87" spans="2:30" s="33" customFormat="1" ht="15.75" customHeight="1" x14ac:dyDescent="0.35"/>
    <row r="88" spans="2:30" s="33" customFormat="1" ht="15.75" customHeight="1" x14ac:dyDescent="0.35"/>
    <row r="89" spans="2:30" s="33" customFormat="1" ht="15.75" customHeight="1" x14ac:dyDescent="0.35"/>
    <row r="90" spans="2:30" s="33" customFormat="1" ht="15.75" customHeight="1" x14ac:dyDescent="0.35"/>
    <row r="91" spans="2:30" s="33" customFormat="1" ht="15.75" customHeight="1" x14ac:dyDescent="0.35"/>
    <row r="92" spans="2:30" s="33" customFormat="1" ht="15.75" customHeight="1" x14ac:dyDescent="0.35"/>
    <row r="93" spans="2:30" s="33" customFormat="1" ht="15.75" customHeight="1" x14ac:dyDescent="0.35"/>
    <row r="94" spans="2:30" s="33" customFormat="1" ht="15.75" customHeight="1" x14ac:dyDescent="0.35"/>
    <row r="95" spans="2:30" s="33" customFormat="1" ht="15.75" customHeight="1" x14ac:dyDescent="0.35"/>
    <row r="96" spans="2:30" s="33" customFormat="1" ht="15.75" customHeight="1" x14ac:dyDescent="0.35"/>
    <row r="97" spans="2:30" s="33" customFormat="1" ht="15.75" customHeight="1" x14ac:dyDescent="0.35"/>
    <row r="98" spans="2:30" s="33" customFormat="1" ht="15.75" customHeight="1" x14ac:dyDescent="0.35"/>
    <row r="99" spans="2:30" s="33" customFormat="1" ht="15.75" customHeight="1" x14ac:dyDescent="0.35"/>
    <row r="100" spans="2:30" s="33" customFormat="1" ht="15.75" customHeight="1" x14ac:dyDescent="0.35"/>
    <row r="101" spans="2:30" s="82" customFormat="1" ht="15.75" customHeight="1" x14ac:dyDescent="0.35">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row>
    <row r="102" spans="2:30" s="82" customFormat="1" ht="15.75" customHeight="1" x14ac:dyDescent="0.35">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row>
    <row r="103" spans="2:30" s="82" customFormat="1" ht="15.75" customHeight="1" x14ac:dyDescent="0.35">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row>
    <row r="104" spans="2:30" s="82" customFormat="1" ht="15.75" customHeight="1" x14ac:dyDescent="0.35"/>
    <row r="105" spans="2:30" s="82" customFormat="1" ht="15.75" customHeight="1" x14ac:dyDescent="0.35"/>
    <row r="106" spans="2:30" s="82" customFormat="1" ht="15.75" customHeight="1" x14ac:dyDescent="0.35"/>
    <row r="107" spans="2:30" s="33" customFormat="1" ht="15.75" customHeight="1" x14ac:dyDescent="0.35">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row>
    <row r="108" spans="2:30" s="33" customFormat="1" ht="15.75" customHeight="1" x14ac:dyDescent="0.35">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row>
    <row r="109" spans="2:30" s="33" customFormat="1" ht="15.75" customHeight="1" x14ac:dyDescent="0.35">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row>
    <row r="110" spans="2:30" s="33" customFormat="1" ht="15.75" customHeight="1" x14ac:dyDescent="0.35"/>
    <row r="111" spans="2:30" s="33" customFormat="1" ht="15.75" customHeight="1" x14ac:dyDescent="0.35"/>
    <row r="112" spans="2:30" s="33" customFormat="1" ht="15.75" customHeight="1" x14ac:dyDescent="0.35"/>
    <row r="113" s="33" customFormat="1" ht="15.75" customHeight="1" x14ac:dyDescent="0.35"/>
    <row r="114" s="33" customFormat="1" ht="15.75" customHeight="1" x14ac:dyDescent="0.35"/>
    <row r="115" s="33" customFormat="1" ht="15.75" customHeight="1" x14ac:dyDescent="0.35"/>
    <row r="116" s="33" customFormat="1" ht="15.75" customHeight="1" x14ac:dyDescent="0.35"/>
    <row r="117" s="33" customFormat="1" ht="15.75" customHeight="1" x14ac:dyDescent="0.35"/>
    <row r="118" s="33" customFormat="1" ht="15.75" customHeight="1" x14ac:dyDescent="0.35"/>
    <row r="119" s="33" customFormat="1" ht="15.75" customHeight="1" x14ac:dyDescent="0.35"/>
    <row r="120" s="33" customFormat="1" ht="15.75" customHeight="1" x14ac:dyDescent="0.35"/>
    <row r="121" s="33" customFormat="1" ht="15.75" customHeight="1" x14ac:dyDescent="0.35"/>
    <row r="122" s="33" customFormat="1" ht="15.75" customHeight="1" x14ac:dyDescent="0.35"/>
    <row r="123" s="33" customFormat="1" ht="15.75" customHeight="1" x14ac:dyDescent="0.35"/>
    <row r="124" s="33" customFormat="1" ht="15.75" customHeight="1" x14ac:dyDescent="0.35"/>
    <row r="125" s="33" customFormat="1" ht="15.75" customHeight="1" x14ac:dyDescent="0.35"/>
    <row r="126" s="33" customFormat="1" ht="15.75" customHeight="1" x14ac:dyDescent="0.35"/>
    <row r="127" s="33" customFormat="1" ht="15.75" customHeight="1" x14ac:dyDescent="0.35"/>
    <row r="128" s="33" customFormat="1" ht="15.75" customHeight="1" x14ac:dyDescent="0.35"/>
    <row r="129" s="33" customFormat="1" ht="15.75" customHeight="1" x14ac:dyDescent="0.35"/>
    <row r="130" s="33" customFormat="1" ht="15.75" customHeight="1" x14ac:dyDescent="0.35"/>
    <row r="131" s="33" customFormat="1" ht="15.75" customHeight="1" x14ac:dyDescent="0.35"/>
    <row r="132" s="33" customFormat="1" ht="15.75" customHeight="1" x14ac:dyDescent="0.35"/>
    <row r="133" s="33" customFormat="1" ht="15.75" customHeight="1" x14ac:dyDescent="0.35"/>
    <row r="134" s="33" customFormat="1" ht="15.75" customHeight="1" x14ac:dyDescent="0.35"/>
    <row r="135" s="33" customFormat="1" ht="15.75" customHeight="1" x14ac:dyDescent="0.35"/>
    <row r="136" s="33" customFormat="1" ht="15.75" customHeight="1" x14ac:dyDescent="0.35"/>
    <row r="137" s="33" customFormat="1" ht="15.75" customHeight="1" x14ac:dyDescent="0.35"/>
    <row r="138" s="33" customFormat="1" ht="15.75" customHeight="1" x14ac:dyDescent="0.35"/>
    <row r="139" s="33" customFormat="1" ht="15.75" customHeight="1" x14ac:dyDescent="0.35"/>
    <row r="140" s="33" customFormat="1" ht="15.75" customHeight="1" x14ac:dyDescent="0.35"/>
    <row r="141" s="33" customFormat="1" ht="15.75" customHeight="1" x14ac:dyDescent="0.35"/>
    <row r="142" s="33" customFormat="1" ht="15.75" customHeight="1" x14ac:dyDescent="0.35"/>
    <row r="143" s="33" customFormat="1" ht="15.75" customHeight="1" x14ac:dyDescent="0.35"/>
    <row r="144" s="33" customFormat="1" ht="15.75" customHeight="1" x14ac:dyDescent="0.35"/>
    <row r="145" s="33" customFormat="1" ht="15.75" customHeight="1" x14ac:dyDescent="0.35"/>
    <row r="146" s="33" customFormat="1" ht="15.75" customHeight="1" x14ac:dyDescent="0.35"/>
    <row r="147" s="33" customFormat="1" ht="15.75" customHeight="1" x14ac:dyDescent="0.35"/>
    <row r="148" s="33" customFormat="1" ht="15.75" customHeight="1" x14ac:dyDescent="0.35"/>
    <row r="149" s="33" customFormat="1" ht="15.75" customHeight="1" x14ac:dyDescent="0.35"/>
    <row r="150" s="33" customFormat="1" ht="15.75" customHeight="1" x14ac:dyDescent="0.35"/>
    <row r="151" s="33" customFormat="1" ht="15.75" customHeight="1" x14ac:dyDescent="0.35"/>
    <row r="152" s="33" customFormat="1" ht="15.75" customHeight="1" x14ac:dyDescent="0.35"/>
    <row r="153" s="33" customFormat="1" ht="15.75" customHeight="1" x14ac:dyDescent="0.35"/>
    <row r="154" s="33" customFormat="1" ht="15.75" customHeight="1" x14ac:dyDescent="0.35"/>
    <row r="155" s="33" customFormat="1" ht="15.75" customHeight="1" x14ac:dyDescent="0.35"/>
    <row r="156" s="33" customFormat="1" ht="15.75" customHeight="1" x14ac:dyDescent="0.35"/>
    <row r="157" s="33" customFormat="1" ht="15.75" customHeight="1" x14ac:dyDescent="0.35"/>
    <row r="158" s="33" customFormat="1" ht="15.75" customHeight="1" x14ac:dyDescent="0.35"/>
    <row r="159" s="33" customFormat="1" ht="15.75" customHeight="1" x14ac:dyDescent="0.35"/>
    <row r="160" s="33" customFormat="1" ht="15.75" customHeight="1" x14ac:dyDescent="0.35"/>
    <row r="161" s="33" customFormat="1" ht="15.75" customHeight="1" x14ac:dyDescent="0.35"/>
    <row r="162" s="33" customFormat="1" ht="15.75" customHeight="1" x14ac:dyDescent="0.35"/>
    <row r="163" s="33" customFormat="1" ht="15.75" customHeight="1" x14ac:dyDescent="0.35"/>
    <row r="164" s="33" customFormat="1" ht="15.75" customHeight="1" x14ac:dyDescent="0.35"/>
    <row r="165" s="33" customFormat="1" ht="15.75" customHeight="1" x14ac:dyDescent="0.35"/>
    <row r="166" s="33" customFormat="1" ht="15.75" customHeight="1" x14ac:dyDescent="0.35"/>
    <row r="167" s="33" customFormat="1" ht="15.75" customHeight="1" x14ac:dyDescent="0.35"/>
    <row r="168" s="33" customFormat="1" ht="15.75" customHeight="1" x14ac:dyDescent="0.35"/>
    <row r="169" s="33" customFormat="1" ht="15.75" customHeight="1" x14ac:dyDescent="0.35"/>
    <row r="170" s="33" customFormat="1" ht="15.75" customHeight="1" x14ac:dyDescent="0.35"/>
    <row r="171" s="33" customFormat="1" ht="15.75" customHeight="1" x14ac:dyDescent="0.35"/>
    <row r="172" s="33" customFormat="1" ht="15.75" customHeight="1" x14ac:dyDescent="0.35"/>
    <row r="173" s="33" customFormat="1" ht="15.75" customHeight="1" x14ac:dyDescent="0.35"/>
    <row r="174" s="33" customFormat="1" ht="15.75" customHeight="1" x14ac:dyDescent="0.35"/>
    <row r="175" s="33" customFormat="1" ht="15.75" customHeight="1" x14ac:dyDescent="0.35"/>
    <row r="176" s="33" customFormat="1" ht="15.75" customHeight="1" x14ac:dyDescent="0.35"/>
    <row r="177" s="33" customFormat="1" ht="15.75" customHeight="1" x14ac:dyDescent="0.35"/>
    <row r="178" s="33" customFormat="1" ht="15.75" customHeight="1" x14ac:dyDescent="0.35"/>
    <row r="179" s="33" customFormat="1" ht="15.75" customHeight="1" x14ac:dyDescent="0.35"/>
    <row r="180" s="33" customFormat="1" ht="15.75" customHeight="1" x14ac:dyDescent="0.35"/>
    <row r="181" s="33" customFormat="1" ht="15.75" customHeight="1" x14ac:dyDescent="0.35"/>
    <row r="182" s="33" customFormat="1" ht="15.75" customHeight="1" x14ac:dyDescent="0.35"/>
    <row r="183" s="33" customFormat="1" ht="15.75" customHeight="1" x14ac:dyDescent="0.35"/>
    <row r="184" s="33" customFormat="1" ht="15.75" customHeight="1" x14ac:dyDescent="0.35"/>
    <row r="185" s="33" customFormat="1" ht="15.75" customHeight="1" x14ac:dyDescent="0.35"/>
    <row r="186" s="33" customFormat="1" ht="15.75" customHeight="1" x14ac:dyDescent="0.35"/>
    <row r="187" s="33" customFormat="1" ht="15.75" customHeight="1" x14ac:dyDescent="0.35"/>
    <row r="188" s="33" customFormat="1" ht="15.75" customHeight="1" x14ac:dyDescent="0.35"/>
    <row r="189" s="33" customFormat="1" ht="15.75" customHeight="1" x14ac:dyDescent="0.35"/>
    <row r="190" s="33" customFormat="1" ht="15.75" customHeight="1" x14ac:dyDescent="0.35"/>
    <row r="191" s="33" customFormat="1" ht="15.75" customHeight="1" x14ac:dyDescent="0.35"/>
    <row r="192" s="33" customFormat="1" ht="15.75" customHeight="1" x14ac:dyDescent="0.35"/>
    <row r="193" s="33" customFormat="1" ht="15.75" customHeight="1" x14ac:dyDescent="0.35"/>
    <row r="194" s="33" customFormat="1" ht="15.75" customHeight="1" x14ac:dyDescent="0.35"/>
    <row r="195" s="33" customFormat="1" ht="15.75" customHeight="1" x14ac:dyDescent="0.35"/>
    <row r="196" s="33" customFormat="1" ht="15.75" customHeight="1" x14ac:dyDescent="0.35"/>
    <row r="197" s="33" customFormat="1" ht="15.75" customHeight="1" x14ac:dyDescent="0.35"/>
    <row r="198" s="33" customFormat="1" ht="15.75" customHeight="1" x14ac:dyDescent="0.35"/>
    <row r="199" s="33" customFormat="1" ht="15.75" customHeight="1" x14ac:dyDescent="0.35"/>
    <row r="200" s="33" customFormat="1" ht="15.75" customHeight="1" x14ac:dyDescent="0.35"/>
    <row r="201" s="33" customFormat="1" ht="15.75" customHeight="1" x14ac:dyDescent="0.35"/>
    <row r="202" s="33" customFormat="1" ht="15.75" customHeight="1" x14ac:dyDescent="0.35"/>
    <row r="203" s="33" customFormat="1" ht="15.75" customHeight="1" x14ac:dyDescent="0.35"/>
    <row r="204" s="33" customFormat="1" ht="15.75" customHeight="1" x14ac:dyDescent="0.35"/>
    <row r="205" s="33" customFormat="1" ht="15.75" customHeight="1" x14ac:dyDescent="0.35"/>
    <row r="206" s="33" customFormat="1" ht="15.75" customHeight="1" x14ac:dyDescent="0.35"/>
    <row r="207" s="33" customFormat="1" ht="15.75" customHeight="1" x14ac:dyDescent="0.35"/>
    <row r="208" s="33" customFormat="1" ht="15.75" customHeight="1" x14ac:dyDescent="0.35"/>
    <row r="209" s="33" customFormat="1" ht="15.75" customHeight="1" x14ac:dyDescent="0.35"/>
    <row r="210" s="33" customFormat="1" ht="15.75" customHeight="1" x14ac:dyDescent="0.35"/>
    <row r="211" s="33" customFormat="1" ht="15.75" customHeight="1" x14ac:dyDescent="0.35"/>
    <row r="212" s="33" customFormat="1" ht="15.75" customHeight="1" x14ac:dyDescent="0.35"/>
    <row r="213" s="33" customFormat="1" ht="15.75" customHeight="1" x14ac:dyDescent="0.35"/>
    <row r="214" s="33" customFormat="1" ht="15.75" customHeight="1" x14ac:dyDescent="0.35"/>
    <row r="215" s="33" customFormat="1" ht="15.75" customHeight="1" x14ac:dyDescent="0.35"/>
    <row r="216" s="33" customFormat="1" ht="15.75" customHeight="1" x14ac:dyDescent="0.35"/>
    <row r="217" s="33" customFormat="1" ht="15.75" customHeight="1" x14ac:dyDescent="0.35"/>
    <row r="218" s="33" customFormat="1" ht="15.75" customHeight="1" x14ac:dyDescent="0.35"/>
    <row r="219" s="33" customFormat="1" ht="15.75" customHeight="1" x14ac:dyDescent="0.35"/>
    <row r="220" s="33" customFormat="1" ht="15.75" customHeight="1" x14ac:dyDescent="0.35"/>
    <row r="221" s="33" customFormat="1" ht="15.75" customHeight="1" x14ac:dyDescent="0.35"/>
    <row r="222" s="33" customFormat="1" ht="15.75" customHeight="1" x14ac:dyDescent="0.35"/>
    <row r="223" s="33" customFormat="1" ht="15.75" customHeight="1" x14ac:dyDescent="0.35"/>
    <row r="224" s="33" customFormat="1" ht="15.75" customHeight="1" x14ac:dyDescent="0.35"/>
    <row r="225" s="33" customFormat="1" ht="15.75" customHeight="1" x14ac:dyDescent="0.35"/>
    <row r="226" s="33" customFormat="1" ht="15.75" customHeight="1" x14ac:dyDescent="0.35"/>
    <row r="227" s="33" customFormat="1" ht="15.75" customHeight="1" x14ac:dyDescent="0.35"/>
    <row r="228" s="33" customFormat="1" ht="15.75" customHeight="1" x14ac:dyDescent="0.35"/>
    <row r="229" s="33" customFormat="1" ht="15.75" customHeight="1" x14ac:dyDescent="0.35"/>
    <row r="230" s="33" customFormat="1" ht="15.75" customHeight="1" x14ac:dyDescent="0.35"/>
    <row r="231" s="33" customFormat="1" ht="15.75" customHeight="1" x14ac:dyDescent="0.35"/>
    <row r="232" s="33" customFormat="1" ht="15.75" customHeight="1" x14ac:dyDescent="0.35"/>
    <row r="233" s="33" customFormat="1" ht="15.75" customHeight="1" x14ac:dyDescent="0.35"/>
    <row r="234" s="33" customFormat="1" ht="15.75" customHeight="1" x14ac:dyDescent="0.35"/>
    <row r="235" s="33" customFormat="1" ht="15.75" customHeight="1" x14ac:dyDescent="0.35"/>
    <row r="236" s="33" customFormat="1" ht="15.75" customHeight="1" x14ac:dyDescent="0.35"/>
    <row r="237" s="33" customFormat="1" ht="15.75" customHeight="1" x14ac:dyDescent="0.35"/>
    <row r="238" s="33" customFormat="1" ht="15.75" customHeight="1" x14ac:dyDescent="0.35"/>
    <row r="239" s="33" customFormat="1" ht="15.75" customHeight="1" x14ac:dyDescent="0.35"/>
    <row r="240" s="33" customFormat="1" ht="15.75" customHeight="1" x14ac:dyDescent="0.35"/>
    <row r="241" s="33" customFormat="1" ht="15.75" customHeight="1" x14ac:dyDescent="0.35"/>
    <row r="242" s="33" customFormat="1" ht="15.75" customHeight="1" x14ac:dyDescent="0.35"/>
    <row r="243" s="33" customFormat="1" ht="15.75" customHeight="1" x14ac:dyDescent="0.35"/>
    <row r="244" s="33" customFormat="1" ht="15.75" customHeight="1" x14ac:dyDescent="0.35"/>
    <row r="245" s="33" customFormat="1" ht="15.75" customHeight="1" x14ac:dyDescent="0.35"/>
    <row r="246" s="33" customFormat="1" ht="15.75" customHeight="1" x14ac:dyDescent="0.35"/>
    <row r="247" s="33" customFormat="1" ht="15.75" customHeight="1" x14ac:dyDescent="0.35"/>
    <row r="248" s="33" customFormat="1" ht="15.75" customHeight="1" x14ac:dyDescent="0.35"/>
    <row r="249" s="33" customFormat="1" ht="15.75" customHeight="1" x14ac:dyDescent="0.35"/>
    <row r="250" s="33" customFormat="1" ht="15.75" customHeight="1" x14ac:dyDescent="0.35"/>
    <row r="251" s="33" customFormat="1" ht="15.75" customHeight="1" x14ac:dyDescent="0.35"/>
    <row r="252" s="33" customFormat="1" ht="15.75" customHeight="1" x14ac:dyDescent="0.35"/>
    <row r="253" s="33" customFormat="1" ht="15.75" customHeight="1" x14ac:dyDescent="0.35"/>
    <row r="254" s="33" customFormat="1" ht="15.75" customHeight="1" x14ac:dyDescent="0.35"/>
    <row r="255" s="33" customFormat="1" ht="15.75" customHeight="1" x14ac:dyDescent="0.35"/>
    <row r="256" s="33" customFormat="1" ht="15.75" customHeight="1" x14ac:dyDescent="0.35"/>
    <row r="257" s="33" customFormat="1" ht="15.75" customHeight="1" x14ac:dyDescent="0.35"/>
    <row r="258" s="33" customFormat="1" ht="15.75" customHeight="1" x14ac:dyDescent="0.35"/>
    <row r="259" s="33" customFormat="1" ht="15.75" customHeight="1" x14ac:dyDescent="0.35"/>
    <row r="260" s="33" customFormat="1" ht="15.75" customHeight="1" x14ac:dyDescent="0.35"/>
    <row r="261" s="33" customFormat="1" ht="15.75" customHeight="1" x14ac:dyDescent="0.35"/>
    <row r="262" s="33" customFormat="1" ht="15.75" customHeight="1" x14ac:dyDescent="0.35"/>
    <row r="263" s="33" customFormat="1" ht="15.75" customHeight="1" x14ac:dyDescent="0.35"/>
    <row r="264" s="33" customFormat="1" ht="15.75" customHeight="1" x14ac:dyDescent="0.35"/>
    <row r="265" s="33" customFormat="1" ht="15.75" customHeight="1" x14ac:dyDescent="0.35"/>
    <row r="266" s="33" customFormat="1" ht="15.75" customHeight="1" x14ac:dyDescent="0.35"/>
    <row r="267" s="33" customFormat="1" ht="15.75" customHeight="1" x14ac:dyDescent="0.35"/>
    <row r="268" s="33" customFormat="1" ht="15.75" customHeight="1" x14ac:dyDescent="0.35"/>
    <row r="269" s="33" customFormat="1" ht="15.75" customHeight="1" x14ac:dyDescent="0.35"/>
    <row r="270" s="33" customFormat="1" ht="15.75" customHeight="1" x14ac:dyDescent="0.35"/>
    <row r="271" s="33" customFormat="1" ht="15.75" customHeight="1" x14ac:dyDescent="0.35"/>
    <row r="272" s="33" customFormat="1" ht="15.75" customHeight="1" x14ac:dyDescent="0.35"/>
    <row r="273" s="33" customFormat="1" ht="15.75" customHeight="1" x14ac:dyDescent="0.35"/>
    <row r="274" s="33" customFormat="1" ht="15.75" customHeight="1" x14ac:dyDescent="0.35"/>
    <row r="275" s="33" customFormat="1" ht="15.75" customHeight="1" x14ac:dyDescent="0.35"/>
    <row r="276" s="33" customFormat="1" ht="15.75" customHeight="1" x14ac:dyDescent="0.35"/>
    <row r="277" s="33" customFormat="1" ht="15.75" customHeight="1" x14ac:dyDescent="0.35"/>
    <row r="278" s="33" customFormat="1" ht="15.75" customHeight="1" x14ac:dyDescent="0.35"/>
    <row r="279" s="33" customFormat="1" ht="15.75" customHeight="1" x14ac:dyDescent="0.35"/>
    <row r="280" s="33" customFormat="1" ht="15.75" customHeight="1" x14ac:dyDescent="0.35"/>
    <row r="281" s="33" customFormat="1" ht="15.75" customHeight="1" x14ac:dyDescent="0.35"/>
    <row r="282" s="33" customFormat="1" ht="15.75" customHeight="1" x14ac:dyDescent="0.35"/>
    <row r="283" s="33" customFormat="1" ht="15.75" customHeight="1" x14ac:dyDescent="0.35"/>
    <row r="284" s="33" customFormat="1" ht="15.75" customHeight="1" x14ac:dyDescent="0.35"/>
    <row r="285" s="33" customFormat="1" ht="15.75" customHeight="1" x14ac:dyDescent="0.35"/>
    <row r="286" s="33" customFormat="1" ht="15.75" customHeight="1" x14ac:dyDescent="0.35"/>
    <row r="287" s="33" customFormat="1" ht="15.75" customHeight="1" x14ac:dyDescent="0.35"/>
    <row r="288" s="33" customFormat="1" ht="15.75" customHeight="1" x14ac:dyDescent="0.35"/>
    <row r="289" s="33" customFormat="1" ht="15.75" customHeight="1" x14ac:dyDescent="0.35"/>
    <row r="290" s="33" customFormat="1" ht="15.75" customHeight="1" x14ac:dyDescent="0.35"/>
    <row r="291" s="33" customFormat="1" ht="15.75" customHeight="1" x14ac:dyDescent="0.35"/>
    <row r="292" s="33" customFormat="1" ht="15.75" customHeight="1" x14ac:dyDescent="0.35"/>
    <row r="293" s="33" customFormat="1" ht="15.75" customHeight="1" x14ac:dyDescent="0.35"/>
    <row r="294" s="33" customFormat="1" ht="15.75" customHeight="1" x14ac:dyDescent="0.35"/>
    <row r="295" s="33" customFormat="1" ht="15.75" customHeight="1" x14ac:dyDescent="0.35"/>
    <row r="296" s="33" customFormat="1" ht="15.75" customHeight="1" x14ac:dyDescent="0.35"/>
    <row r="297" s="33" customFormat="1" ht="15.75" customHeight="1" x14ac:dyDescent="0.35"/>
    <row r="298" s="33" customFormat="1" ht="15.75" customHeight="1" x14ac:dyDescent="0.35"/>
    <row r="299" s="33" customFormat="1" ht="15.75" customHeight="1" x14ac:dyDescent="0.35"/>
    <row r="300" s="33" customFormat="1" ht="15.75" customHeight="1" x14ac:dyDescent="0.35"/>
    <row r="301" s="33" customFormat="1" ht="15.75" customHeight="1" x14ac:dyDescent="0.35"/>
    <row r="302" s="33" customFormat="1" ht="15.75" customHeight="1" x14ac:dyDescent="0.35"/>
    <row r="303" s="33" customFormat="1" ht="15.75" customHeight="1" x14ac:dyDescent="0.35"/>
    <row r="304" s="33" customFormat="1" ht="15.75" customHeight="1" x14ac:dyDescent="0.35"/>
    <row r="305" s="33" customFormat="1" ht="15.75" customHeight="1" x14ac:dyDescent="0.35"/>
    <row r="306" s="33" customFormat="1" ht="15.75" customHeight="1" x14ac:dyDescent="0.35"/>
    <row r="307" s="33" customFormat="1" ht="15.75" customHeight="1" x14ac:dyDescent="0.35"/>
    <row r="308" s="33" customFormat="1" ht="15.75" customHeight="1" x14ac:dyDescent="0.35"/>
    <row r="309" s="33" customFormat="1" ht="15.75" customHeight="1" x14ac:dyDescent="0.35"/>
    <row r="310" s="33" customFormat="1" ht="15.75" customHeight="1" x14ac:dyDescent="0.35"/>
    <row r="311" s="33" customFormat="1" ht="15.75" customHeight="1" x14ac:dyDescent="0.35"/>
    <row r="312" s="33" customFormat="1" ht="15.75" customHeight="1" x14ac:dyDescent="0.35"/>
    <row r="313" s="33" customFormat="1" ht="15.75" customHeight="1" x14ac:dyDescent="0.35"/>
    <row r="314" s="33" customFormat="1" ht="15.75" customHeight="1" x14ac:dyDescent="0.35"/>
    <row r="315" s="33" customFormat="1" ht="15.75" customHeight="1" x14ac:dyDescent="0.35"/>
    <row r="316" s="33" customFormat="1" ht="15.75" customHeight="1" x14ac:dyDescent="0.35"/>
    <row r="317" s="33" customFormat="1" ht="15.75" customHeight="1" x14ac:dyDescent="0.35"/>
    <row r="318" s="33" customFormat="1" ht="15.75" customHeight="1" x14ac:dyDescent="0.35"/>
    <row r="319" s="33" customFormat="1" ht="15.75" customHeight="1" x14ac:dyDescent="0.35"/>
    <row r="320" s="33" customFormat="1" ht="15.75" customHeight="1" x14ac:dyDescent="0.35"/>
    <row r="321" s="33" customFormat="1" ht="15.75" customHeight="1" x14ac:dyDescent="0.35"/>
    <row r="322" s="33" customFormat="1" ht="15.75" customHeight="1" x14ac:dyDescent="0.35"/>
    <row r="323" s="33" customFormat="1" ht="15.75" customHeight="1" x14ac:dyDescent="0.35"/>
    <row r="324" s="33" customFormat="1" ht="15.75" customHeight="1" x14ac:dyDescent="0.35"/>
    <row r="325" s="33" customFormat="1" ht="15.75" customHeight="1" x14ac:dyDescent="0.35"/>
    <row r="326" s="33" customFormat="1" ht="15.75" customHeight="1" x14ac:dyDescent="0.35"/>
    <row r="327" s="33" customFormat="1" ht="15.75" customHeight="1" x14ac:dyDescent="0.35"/>
    <row r="328" s="33" customFormat="1" ht="15.75" customHeight="1" x14ac:dyDescent="0.35"/>
    <row r="329" s="33" customFormat="1" ht="15.75" customHeight="1" x14ac:dyDescent="0.35"/>
    <row r="330" s="33" customFormat="1" ht="15.75" customHeight="1" x14ac:dyDescent="0.35"/>
    <row r="331" s="33" customFormat="1" ht="15.75" customHeight="1" x14ac:dyDescent="0.35"/>
    <row r="332" s="33" customFormat="1" ht="15.75" customHeight="1" x14ac:dyDescent="0.35"/>
    <row r="333" s="33" customFormat="1" ht="15.75" customHeight="1" x14ac:dyDescent="0.35"/>
    <row r="334" s="33" customFormat="1" ht="15.75" customHeight="1" x14ac:dyDescent="0.35"/>
    <row r="335" s="33" customFormat="1" ht="15.75" customHeight="1" x14ac:dyDescent="0.35"/>
    <row r="336" s="33" customFormat="1" ht="15.75" customHeight="1" x14ac:dyDescent="0.35"/>
    <row r="337" s="33" customFormat="1" ht="15.75" customHeight="1" x14ac:dyDescent="0.35"/>
    <row r="338" s="33" customFormat="1" ht="15.75" customHeight="1" x14ac:dyDescent="0.35"/>
    <row r="339" s="33" customFormat="1" ht="15.75" customHeight="1" x14ac:dyDescent="0.35"/>
    <row r="340" s="33" customFormat="1" ht="15.75" customHeight="1" x14ac:dyDescent="0.35"/>
    <row r="341" s="33" customFormat="1" ht="15.75" customHeight="1" x14ac:dyDescent="0.35"/>
    <row r="342" s="33" customFormat="1" ht="15.75" customHeight="1" x14ac:dyDescent="0.35"/>
    <row r="343" s="33" customFormat="1" ht="15.75" customHeight="1" x14ac:dyDescent="0.35"/>
    <row r="344" s="33" customFormat="1" ht="15.75" customHeight="1" x14ac:dyDescent="0.35"/>
    <row r="345" s="33" customFormat="1" ht="15.75" customHeight="1" x14ac:dyDescent="0.35"/>
    <row r="346" s="33" customFormat="1" ht="15.75" customHeight="1" x14ac:dyDescent="0.35"/>
    <row r="347" s="33" customFormat="1" ht="15.75" customHeight="1" x14ac:dyDescent="0.35"/>
    <row r="348" s="33" customFormat="1" ht="15.75" customHeight="1" x14ac:dyDescent="0.35"/>
    <row r="349" s="33" customFormat="1" ht="15.75" customHeight="1" x14ac:dyDescent="0.35"/>
    <row r="350" s="33" customFormat="1" ht="15.75" customHeight="1" x14ac:dyDescent="0.35"/>
    <row r="351" s="33" customFormat="1" ht="15.75" customHeight="1" x14ac:dyDescent="0.35"/>
    <row r="352" s="33" customFormat="1" ht="15.75" customHeight="1" x14ac:dyDescent="0.35"/>
    <row r="353" s="33" customFormat="1" ht="15.75" customHeight="1" x14ac:dyDescent="0.35"/>
    <row r="354" s="33" customFormat="1" ht="15.75" customHeight="1" x14ac:dyDescent="0.35"/>
    <row r="355" s="33" customFormat="1" ht="15.75" customHeight="1" x14ac:dyDescent="0.35"/>
    <row r="356" s="33" customFormat="1" ht="15.75" customHeight="1" x14ac:dyDescent="0.35"/>
    <row r="357" s="33" customFormat="1" ht="15.75" customHeight="1" x14ac:dyDescent="0.35"/>
    <row r="358" s="33" customFormat="1" ht="15.75" customHeight="1" x14ac:dyDescent="0.35"/>
    <row r="359" s="33" customFormat="1" ht="15.75" customHeight="1" x14ac:dyDescent="0.35"/>
    <row r="360" s="33" customFormat="1" ht="15.75" customHeight="1" x14ac:dyDescent="0.35"/>
    <row r="361" s="33" customFormat="1" ht="15.75" customHeight="1" x14ac:dyDescent="0.35"/>
    <row r="362" s="33" customFormat="1" ht="15.75" customHeight="1" x14ac:dyDescent="0.35"/>
    <row r="363" s="33" customFormat="1" ht="15.75" customHeight="1" x14ac:dyDescent="0.35"/>
    <row r="364" s="33" customFormat="1" ht="15.75" customHeight="1" x14ac:dyDescent="0.35"/>
    <row r="365" s="33" customFormat="1" ht="15.75" customHeight="1" x14ac:dyDescent="0.35"/>
    <row r="366" s="33" customFormat="1" ht="15.75" customHeight="1" x14ac:dyDescent="0.35"/>
    <row r="367" s="33" customFormat="1" ht="15.75" customHeight="1" x14ac:dyDescent="0.35"/>
    <row r="368" s="33" customFormat="1" ht="15.75" customHeight="1" x14ac:dyDescent="0.35"/>
    <row r="369" s="33" customFormat="1" ht="15.75" customHeight="1" x14ac:dyDescent="0.35"/>
    <row r="370" s="33" customFormat="1" ht="15.75" customHeight="1" x14ac:dyDescent="0.35"/>
    <row r="371" s="33" customFormat="1" ht="15.75" customHeight="1" x14ac:dyDescent="0.35"/>
    <row r="372" s="33" customFormat="1" ht="15.75" customHeight="1" x14ac:dyDescent="0.35"/>
    <row r="373" s="33" customFormat="1" ht="15.75" customHeight="1" x14ac:dyDescent="0.35"/>
    <row r="374" s="33" customFormat="1" ht="15.75" customHeight="1" x14ac:dyDescent="0.35"/>
    <row r="375" s="33" customFormat="1" ht="15.75" customHeight="1" x14ac:dyDescent="0.35"/>
    <row r="376" s="33" customFormat="1" ht="15.75" customHeight="1" x14ac:dyDescent="0.35"/>
    <row r="377" s="33" customFormat="1" ht="15.75" customHeight="1" x14ac:dyDescent="0.35"/>
    <row r="378" s="33" customFormat="1" ht="15.75" customHeight="1" x14ac:dyDescent="0.35"/>
    <row r="379" s="33" customFormat="1" ht="15.75" customHeight="1" x14ac:dyDescent="0.35"/>
    <row r="380" s="33" customFormat="1" ht="15.75" customHeight="1" x14ac:dyDescent="0.35"/>
    <row r="381" s="33" customFormat="1" ht="15.75" customHeight="1" x14ac:dyDescent="0.35"/>
    <row r="382" s="33" customFormat="1" ht="15.75" customHeight="1" x14ac:dyDescent="0.35"/>
    <row r="383" s="33" customFormat="1" ht="15.75" customHeight="1" x14ac:dyDescent="0.35"/>
    <row r="384" s="33" customFormat="1" ht="15.75" customHeight="1" x14ac:dyDescent="0.35"/>
    <row r="385" s="33" customFormat="1" ht="15.75" customHeight="1" x14ac:dyDescent="0.35"/>
    <row r="386" s="33" customFormat="1" ht="15.75" customHeight="1" x14ac:dyDescent="0.35"/>
    <row r="387" s="33" customFormat="1" ht="15.75" customHeight="1" x14ac:dyDescent="0.35"/>
    <row r="388" s="33" customFormat="1" ht="15.75" customHeight="1" x14ac:dyDescent="0.35"/>
    <row r="389" s="33" customFormat="1" ht="15.75" customHeight="1" x14ac:dyDescent="0.35"/>
    <row r="390" s="33" customFormat="1" ht="15.75" customHeight="1" x14ac:dyDescent="0.35"/>
    <row r="391" s="33" customFormat="1" ht="15.75" customHeight="1" x14ac:dyDescent="0.35"/>
    <row r="392" s="33" customFormat="1" ht="15.75" customHeight="1" x14ac:dyDescent="0.35"/>
    <row r="393" s="33" customFormat="1" ht="15.75" customHeight="1" x14ac:dyDescent="0.35"/>
    <row r="394" s="33" customFormat="1" ht="15.75" customHeight="1" x14ac:dyDescent="0.35"/>
    <row r="395" s="33" customFormat="1" ht="15.75" customHeight="1" x14ac:dyDescent="0.35"/>
    <row r="396" s="33" customFormat="1" ht="15.75" customHeight="1" x14ac:dyDescent="0.35"/>
    <row r="397" s="33" customFormat="1" ht="15.75" customHeight="1" x14ac:dyDescent="0.35"/>
    <row r="398" s="33" customFormat="1" ht="15.75" customHeight="1" x14ac:dyDescent="0.35"/>
    <row r="399" s="33" customFormat="1" ht="15.75" customHeight="1" x14ac:dyDescent="0.35"/>
    <row r="400" s="33" customFormat="1" ht="15.75" customHeight="1" x14ac:dyDescent="0.35"/>
    <row r="401" s="33" customFormat="1" ht="15.75" customHeight="1" x14ac:dyDescent="0.35"/>
    <row r="402" s="33" customFormat="1" ht="15.75" customHeight="1" x14ac:dyDescent="0.35"/>
    <row r="403" s="33" customFormat="1" ht="15.75" customHeight="1" x14ac:dyDescent="0.35"/>
    <row r="404" s="33" customFormat="1" ht="15.75" customHeight="1" x14ac:dyDescent="0.35"/>
    <row r="405" s="33" customFormat="1" ht="15.75" customHeight="1" x14ac:dyDescent="0.35"/>
    <row r="406" s="33" customFormat="1" ht="15.75" customHeight="1" x14ac:dyDescent="0.35"/>
    <row r="407" s="33" customFormat="1" ht="15.75" customHeight="1" x14ac:dyDescent="0.35"/>
    <row r="408" s="33" customFormat="1" ht="15.75" customHeight="1" x14ac:dyDescent="0.35"/>
    <row r="409" s="33" customFormat="1" ht="15.75" customHeight="1" x14ac:dyDescent="0.35"/>
    <row r="410" s="33" customFormat="1" ht="15.75" customHeight="1" x14ac:dyDescent="0.35"/>
    <row r="411" s="33" customFormat="1" ht="15.75" customHeight="1" x14ac:dyDescent="0.35"/>
    <row r="412" s="33" customFormat="1" ht="15.75" customHeight="1" x14ac:dyDescent="0.35"/>
    <row r="413" s="33" customFormat="1" ht="15.75" customHeight="1" x14ac:dyDescent="0.35"/>
    <row r="414" s="33" customFormat="1" ht="15.75" customHeight="1" x14ac:dyDescent="0.35"/>
    <row r="415" s="33" customFormat="1" ht="15.75" customHeight="1" x14ac:dyDescent="0.35"/>
    <row r="416" s="33" customFormat="1" ht="15.75" customHeight="1" x14ac:dyDescent="0.35"/>
    <row r="417" spans="2:30" s="33" customFormat="1" ht="15.75" customHeight="1" x14ac:dyDescent="0.35"/>
    <row r="418" spans="2:30" s="33" customFormat="1" ht="15.75" customHeight="1" x14ac:dyDescent="0.35"/>
    <row r="419" spans="2:30" s="33" customFormat="1" ht="15.75" customHeight="1" x14ac:dyDescent="0.35"/>
    <row r="420" spans="2:30" s="33" customFormat="1" ht="15.75" customHeight="1" x14ac:dyDescent="0.35"/>
    <row r="421" spans="2:30" s="33" customFormat="1" ht="15.75" customHeight="1" x14ac:dyDescent="0.35"/>
    <row r="422" spans="2:30" s="33" customFormat="1" ht="15.75" customHeight="1" x14ac:dyDescent="0.35"/>
    <row r="423" spans="2:30" s="33" customFormat="1" ht="15.75" customHeight="1" x14ac:dyDescent="0.35"/>
    <row r="424" spans="2:30" s="33" customFormat="1" ht="15.75" customHeight="1" x14ac:dyDescent="0.35"/>
    <row r="425" spans="2:30" s="33" customFormat="1" ht="15.75" customHeight="1" x14ac:dyDescent="0.35"/>
    <row r="426" spans="2:30" ht="15.75" customHeight="1" x14ac:dyDescent="0.35">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c r="AA426" s="33"/>
      <c r="AB426" s="33"/>
      <c r="AC426" s="33"/>
      <c r="AD426" s="33"/>
    </row>
    <row r="427" spans="2:30" ht="15.75" customHeight="1" x14ac:dyDescent="0.35">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c r="AA427" s="33"/>
      <c r="AB427" s="33"/>
      <c r="AC427" s="33"/>
      <c r="AD427" s="33"/>
    </row>
    <row r="428" spans="2:30" ht="15.75" customHeight="1" x14ac:dyDescent="0.35">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c r="AA428" s="33"/>
      <c r="AB428" s="33"/>
      <c r="AC428" s="33"/>
      <c r="AD428" s="33"/>
    </row>
  </sheetData>
  <mergeCells count="67">
    <mergeCell ref="BE31:BJ33"/>
    <mergeCell ref="B1:BJ6"/>
    <mergeCell ref="AH22:BD24"/>
    <mergeCell ref="BE22:BJ24"/>
    <mergeCell ref="AH25:BD27"/>
    <mergeCell ref="BE25:BJ27"/>
    <mergeCell ref="AH28:BD30"/>
    <mergeCell ref="BE28:BJ30"/>
    <mergeCell ref="BE13:BJ15"/>
    <mergeCell ref="AH13:BD15"/>
    <mergeCell ref="AH16:BD18"/>
    <mergeCell ref="BE16:BJ18"/>
    <mergeCell ref="AH19:BD21"/>
    <mergeCell ref="BE19:BJ21"/>
    <mergeCell ref="AH31:BD33"/>
    <mergeCell ref="B32:Z33"/>
    <mergeCell ref="B78:AD82"/>
    <mergeCell ref="AH8:BJ11"/>
    <mergeCell ref="B8:AD11"/>
    <mergeCell ref="B19:W20"/>
    <mergeCell ref="AA19:AD20"/>
    <mergeCell ref="B13:AD16"/>
    <mergeCell ref="B17:W18"/>
    <mergeCell ref="X17:Z20"/>
    <mergeCell ref="AA17:AD18"/>
    <mergeCell ref="B21:W22"/>
    <mergeCell ref="X21:Z22"/>
    <mergeCell ref="AA21:AD22"/>
    <mergeCell ref="B23:W26"/>
    <mergeCell ref="X23:Z26"/>
    <mergeCell ref="AA23:AD26"/>
    <mergeCell ref="B68:AD76"/>
    <mergeCell ref="B52:AD52"/>
    <mergeCell ref="B53:AD53"/>
    <mergeCell ref="B54:AD55"/>
    <mergeCell ref="B57:AD58"/>
    <mergeCell ref="B59:AD62"/>
    <mergeCell ref="B64:AD65"/>
    <mergeCell ref="B66:T67"/>
    <mergeCell ref="U66:Z67"/>
    <mergeCell ref="AA66:AD67"/>
    <mergeCell ref="B34:Z35"/>
    <mergeCell ref="AA34:AD35"/>
    <mergeCell ref="B50:AD51"/>
    <mergeCell ref="B37:AD39"/>
    <mergeCell ref="B42:T43"/>
    <mergeCell ref="U42:Z43"/>
    <mergeCell ref="AA42:AD43"/>
    <mergeCell ref="B44:T44"/>
    <mergeCell ref="U44:Z44"/>
    <mergeCell ref="AA44:AD44"/>
    <mergeCell ref="B40:T41"/>
    <mergeCell ref="U40:Z41"/>
    <mergeCell ref="AA32:AD33"/>
    <mergeCell ref="B30:Z31"/>
    <mergeCell ref="AA30:AD31"/>
    <mergeCell ref="B27:Z27"/>
    <mergeCell ref="AA27:AD27"/>
    <mergeCell ref="B28:Z29"/>
    <mergeCell ref="AA28:AD29"/>
    <mergeCell ref="AA40:AD41"/>
    <mergeCell ref="B45:T46"/>
    <mergeCell ref="U45:Z46"/>
    <mergeCell ref="AA45:AD46"/>
    <mergeCell ref="B47:T48"/>
    <mergeCell ref="U47:Z48"/>
    <mergeCell ref="AA47:AD48"/>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5361" r:id="rId3" name="Check Box 1">
              <controlPr defaultSize="0" autoFill="0" autoLine="0" autoPict="0" altText="">
                <anchor moveWithCells="1">
                  <from>
                    <xdr:col>23</xdr:col>
                    <xdr:colOff>203200</xdr:colOff>
                    <xdr:row>20</xdr:row>
                    <xdr:rowOff>95250</xdr:rowOff>
                  </from>
                  <to>
                    <xdr:col>24</xdr:col>
                    <xdr:colOff>0</xdr:colOff>
                    <xdr:row>21</xdr:row>
                    <xdr:rowOff>127000</xdr:rowOff>
                  </to>
                </anchor>
              </controlPr>
            </control>
          </mc:Choice>
        </mc:AlternateContent>
        <mc:AlternateContent xmlns:mc="http://schemas.openxmlformats.org/markup-compatibility/2006">
          <mc:Choice Requires="x14">
            <control shapeId="15362" r:id="rId4" name="Check Box 2">
              <controlPr defaultSize="0" autoFill="0" autoLine="0" autoPict="0" altText="">
                <anchor moveWithCells="1">
                  <from>
                    <xdr:col>24</xdr:col>
                    <xdr:colOff>12700</xdr:colOff>
                    <xdr:row>23</xdr:row>
                    <xdr:rowOff>76200</xdr:rowOff>
                  </from>
                  <to>
                    <xdr:col>24</xdr:col>
                    <xdr:colOff>190500</xdr:colOff>
                    <xdr:row>24</xdr:row>
                    <xdr:rowOff>127000</xdr:rowOff>
                  </to>
                </anchor>
              </controlPr>
            </control>
          </mc:Choice>
        </mc:AlternateContent>
        <mc:AlternateContent xmlns:mc="http://schemas.openxmlformats.org/markup-compatibility/2006">
          <mc:Choice Requires="x14">
            <control shapeId="15374" r:id="rId5" name="Check Box 14">
              <controlPr defaultSize="0" autoFill="0" autoLine="0" autoPict="0">
                <anchor moveWithCells="1">
                  <from>
                    <xdr:col>24</xdr:col>
                    <xdr:colOff>12700</xdr:colOff>
                    <xdr:row>20</xdr:row>
                    <xdr:rowOff>127000</xdr:rowOff>
                  </from>
                  <to>
                    <xdr:col>25</xdr:col>
                    <xdr:colOff>107950</xdr:colOff>
                    <xdr:row>21</xdr:row>
                    <xdr:rowOff>146050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C4DDC-E082-480F-8F85-698202DA6824}">
  <sheetPr codeName="Ark5"/>
  <dimension ref="A1:V57"/>
  <sheetViews>
    <sheetView workbookViewId="0">
      <selection activeCell="F4" sqref="F4"/>
    </sheetView>
  </sheetViews>
  <sheetFormatPr defaultColWidth="11.453125" defaultRowHeight="14.5" x14ac:dyDescent="0.35"/>
  <sheetData>
    <row r="1" spans="1:12" ht="92.25" customHeight="1" thickTop="1" x14ac:dyDescent="0.5">
      <c r="A1" s="941" t="s">
        <v>229</v>
      </c>
      <c r="B1" s="942"/>
      <c r="C1" s="942"/>
      <c r="D1" s="942"/>
      <c r="E1" s="943"/>
      <c r="G1" s="956" t="s">
        <v>230</v>
      </c>
      <c r="H1" s="957"/>
      <c r="I1" s="957"/>
      <c r="J1" s="957"/>
      <c r="K1" s="957"/>
      <c r="L1" s="958"/>
    </row>
    <row r="2" spans="1:12" ht="43.5" x14ac:dyDescent="0.35">
      <c r="A2" s="5" t="s">
        <v>231</v>
      </c>
      <c r="B2" s="2" t="s">
        <v>232</v>
      </c>
      <c r="C2" s="2" t="s">
        <v>233</v>
      </c>
      <c r="D2" s="2" t="s">
        <v>234</v>
      </c>
      <c r="E2" s="6" t="s">
        <v>235</v>
      </c>
      <c r="G2" s="961" t="s">
        <v>236</v>
      </c>
      <c r="H2" s="962"/>
      <c r="I2" s="2" t="s">
        <v>237</v>
      </c>
      <c r="J2" s="3" t="s">
        <v>238</v>
      </c>
      <c r="K2" s="3" t="s">
        <v>239</v>
      </c>
      <c r="L2" s="37" t="s">
        <v>240</v>
      </c>
    </row>
    <row r="3" spans="1:12" x14ac:dyDescent="0.35">
      <c r="A3" s="7">
        <v>300</v>
      </c>
      <c r="B3" s="3">
        <f>A3</f>
        <v>300</v>
      </c>
      <c r="C3" s="4">
        <v>0.35399999999999998</v>
      </c>
      <c r="D3" s="3">
        <f>A3*C3</f>
        <v>106.19999999999999</v>
      </c>
      <c r="E3" s="8">
        <f>D3</f>
        <v>106.19999999999999</v>
      </c>
      <c r="G3" s="959" t="s">
        <v>241</v>
      </c>
      <c r="H3" s="960"/>
      <c r="I3" s="3">
        <v>0</v>
      </c>
      <c r="J3" s="3">
        <v>50</v>
      </c>
      <c r="K3" s="40"/>
      <c r="L3" s="38">
        <v>65</v>
      </c>
    </row>
    <row r="4" spans="1:12" x14ac:dyDescent="0.35">
      <c r="A4" s="7">
        <v>300</v>
      </c>
      <c r="B4" s="3">
        <f>A4+B3</f>
        <v>600</v>
      </c>
      <c r="C4" s="4">
        <v>0.32</v>
      </c>
      <c r="D4" s="3">
        <f t="shared" ref="D4:D10" si="0">A4*C4</f>
        <v>96</v>
      </c>
      <c r="E4" s="9">
        <f>D3+D4</f>
        <v>202.2</v>
      </c>
      <c r="G4" s="959" t="s">
        <v>241</v>
      </c>
      <c r="H4" s="960"/>
      <c r="I4" s="3">
        <v>50</v>
      </c>
      <c r="J4" s="3">
        <v>200</v>
      </c>
      <c r="K4" s="40"/>
      <c r="L4" s="38">
        <v>91</v>
      </c>
    </row>
    <row r="5" spans="1:12" x14ac:dyDescent="0.35">
      <c r="A5" s="7">
        <v>600</v>
      </c>
      <c r="B5" s="3">
        <f t="shared" ref="B5:B9" si="1">A5+B4</f>
        <v>1200</v>
      </c>
      <c r="C5" s="4">
        <v>0.28499999999999998</v>
      </c>
      <c r="D5" s="3">
        <f t="shared" si="0"/>
        <v>170.99999999999997</v>
      </c>
      <c r="E5" s="9">
        <f>E4+D5</f>
        <v>373.19999999999993</v>
      </c>
      <c r="G5" s="959" t="s">
        <v>241</v>
      </c>
      <c r="H5" s="960"/>
      <c r="I5" s="3">
        <v>200</v>
      </c>
      <c r="J5" s="3">
        <v>1000</v>
      </c>
      <c r="K5" s="40"/>
      <c r="L5" s="38">
        <v>127</v>
      </c>
    </row>
    <row r="6" spans="1:12" x14ac:dyDescent="0.35">
      <c r="A6" s="7">
        <v>800</v>
      </c>
      <c r="B6" s="3">
        <f t="shared" si="1"/>
        <v>2000</v>
      </c>
      <c r="C6" s="4">
        <v>0.24299999999999999</v>
      </c>
      <c r="D6" s="3">
        <f t="shared" si="0"/>
        <v>194.4</v>
      </c>
      <c r="E6" s="9">
        <f t="shared" ref="E6:E10" si="2">E5+D6</f>
        <v>567.59999999999991</v>
      </c>
      <c r="G6" s="959" t="s">
        <v>241</v>
      </c>
      <c r="H6" s="960"/>
      <c r="I6" s="3">
        <v>1000</v>
      </c>
      <c r="J6" s="3">
        <v>5000</v>
      </c>
      <c r="K6" s="40"/>
      <c r="L6" s="38">
        <v>268</v>
      </c>
    </row>
    <row r="7" spans="1:12" x14ac:dyDescent="0.35">
      <c r="A7" s="7">
        <v>1000</v>
      </c>
      <c r="B7" s="3">
        <f t="shared" si="1"/>
        <v>3000</v>
      </c>
      <c r="C7" s="4">
        <v>0.16200000000000001</v>
      </c>
      <c r="D7" s="3">
        <f t="shared" si="0"/>
        <v>162</v>
      </c>
      <c r="E7" s="9">
        <f t="shared" si="2"/>
        <v>729.59999999999991</v>
      </c>
      <c r="F7" s="24"/>
      <c r="G7" s="959" t="s">
        <v>241</v>
      </c>
      <c r="H7" s="960"/>
      <c r="I7" s="3">
        <v>5000</v>
      </c>
      <c r="J7" s="3">
        <v>10000</v>
      </c>
      <c r="K7" s="40"/>
      <c r="L7" s="38">
        <v>478</v>
      </c>
    </row>
    <row r="8" spans="1:12" ht="15" thickBot="1" x14ac:dyDescent="0.4">
      <c r="A8" s="7">
        <v>2000</v>
      </c>
      <c r="B8" s="3">
        <f t="shared" si="1"/>
        <v>5000</v>
      </c>
      <c r="C8" s="4">
        <v>0.127</v>
      </c>
      <c r="D8" s="3">
        <f t="shared" si="0"/>
        <v>254</v>
      </c>
      <c r="E8" s="9">
        <f t="shared" si="2"/>
        <v>983.59999999999991</v>
      </c>
      <c r="G8" s="971" t="s">
        <v>242</v>
      </c>
      <c r="H8" s="972"/>
      <c r="I8" s="35">
        <v>10000</v>
      </c>
      <c r="J8" s="35">
        <v>1000000</v>
      </c>
      <c r="K8" s="41"/>
      <c r="L8" s="39">
        <v>1165</v>
      </c>
    </row>
    <row r="9" spans="1:12" ht="15" thickBot="1" x14ac:dyDescent="0.4">
      <c r="A9" s="7">
        <v>5000</v>
      </c>
      <c r="B9" s="3">
        <f t="shared" si="1"/>
        <v>10000</v>
      </c>
      <c r="C9" s="4">
        <v>0.127</v>
      </c>
      <c r="D9" s="3">
        <f t="shared" si="0"/>
        <v>635</v>
      </c>
      <c r="E9" s="9">
        <f t="shared" si="2"/>
        <v>1618.6</v>
      </c>
      <c r="G9" s="969" t="s">
        <v>243</v>
      </c>
      <c r="H9" s="970"/>
      <c r="I9" s="970"/>
      <c r="J9" s="970"/>
      <c r="K9" s="43" t="s">
        <v>244</v>
      </c>
      <c r="L9" s="44">
        <v>500</v>
      </c>
    </row>
    <row r="10" spans="1:12" ht="15" thickBot="1" x14ac:dyDescent="0.4">
      <c r="A10" s="10">
        <v>10000</v>
      </c>
      <c r="B10" s="11">
        <v>50000</v>
      </c>
      <c r="C10" s="12">
        <v>9.2999999999999999E-2</v>
      </c>
      <c r="D10" s="11">
        <f t="shared" si="0"/>
        <v>930</v>
      </c>
      <c r="E10" s="13">
        <f t="shared" si="2"/>
        <v>2548.6</v>
      </c>
    </row>
    <row r="11" spans="1:12" ht="15.5" thickTop="1" thickBot="1" x14ac:dyDescent="0.4"/>
    <row r="12" spans="1:12" ht="45" customHeight="1" thickTop="1" x14ac:dyDescent="0.5">
      <c r="A12" s="938" t="s">
        <v>245</v>
      </c>
      <c r="B12" s="939"/>
      <c r="C12" s="939"/>
      <c r="D12" s="939"/>
      <c r="E12" s="940"/>
      <c r="G12" s="973" t="s">
        <v>246</v>
      </c>
      <c r="H12" s="974"/>
      <c r="I12" s="974"/>
      <c r="J12" s="974"/>
      <c r="K12" s="974"/>
      <c r="L12" s="975"/>
    </row>
    <row r="13" spans="1:12" ht="43.5" x14ac:dyDescent="0.35">
      <c r="A13" s="5" t="s">
        <v>231</v>
      </c>
      <c r="B13" s="2" t="s">
        <v>232</v>
      </c>
      <c r="C13" s="3"/>
      <c r="D13" s="3"/>
      <c r="E13" s="6" t="s">
        <v>247</v>
      </c>
      <c r="G13" s="967" t="s">
        <v>248</v>
      </c>
      <c r="H13" s="968"/>
      <c r="I13" s="3" t="s">
        <v>237</v>
      </c>
      <c r="J13" s="3" t="s">
        <v>249</v>
      </c>
      <c r="K13" s="3" t="s">
        <v>250</v>
      </c>
      <c r="L13" s="42" t="s">
        <v>240</v>
      </c>
    </row>
    <row r="14" spans="1:12" x14ac:dyDescent="0.35">
      <c r="A14" s="7">
        <v>15</v>
      </c>
      <c r="B14" s="3">
        <v>15</v>
      </c>
      <c r="C14" s="3"/>
      <c r="D14" s="3"/>
      <c r="E14" s="8">
        <v>97</v>
      </c>
      <c r="G14" s="965" t="s">
        <v>241</v>
      </c>
      <c r="H14" s="966"/>
      <c r="I14" s="3">
        <v>0</v>
      </c>
      <c r="J14" s="3">
        <v>9</v>
      </c>
      <c r="K14" s="3"/>
      <c r="L14" s="34">
        <v>50</v>
      </c>
    </row>
    <row r="15" spans="1:12" x14ac:dyDescent="0.35">
      <c r="A15" s="7">
        <v>25</v>
      </c>
      <c r="B15" s="3">
        <v>25</v>
      </c>
      <c r="C15" s="3"/>
      <c r="D15" s="3"/>
      <c r="E15" s="8">
        <v>226</v>
      </c>
      <c r="G15" s="965" t="s">
        <v>241</v>
      </c>
      <c r="H15" s="966"/>
      <c r="I15" s="3">
        <v>9</v>
      </c>
      <c r="J15" s="3">
        <v>22</v>
      </c>
      <c r="K15" s="3"/>
      <c r="L15" s="34">
        <v>100</v>
      </c>
    </row>
    <row r="16" spans="1:12" x14ac:dyDescent="0.35">
      <c r="A16" s="7">
        <v>50</v>
      </c>
      <c r="B16" s="3">
        <v>50</v>
      </c>
      <c r="C16" s="3"/>
      <c r="D16" s="3"/>
      <c r="E16" s="8">
        <v>285</v>
      </c>
      <c r="G16" s="965" t="s">
        <v>241</v>
      </c>
      <c r="H16" s="966"/>
      <c r="I16" s="3">
        <v>22</v>
      </c>
      <c r="J16" s="3">
        <v>30</v>
      </c>
      <c r="K16" s="3"/>
      <c r="L16" s="34">
        <v>130</v>
      </c>
    </row>
    <row r="17" spans="1:22" x14ac:dyDescent="0.35">
      <c r="A17" s="7">
        <v>100</v>
      </c>
      <c r="B17" s="3">
        <v>100</v>
      </c>
      <c r="C17" s="3"/>
      <c r="D17" s="3"/>
      <c r="E17" s="8">
        <v>378</v>
      </c>
      <c r="G17" s="965" t="s">
        <v>241</v>
      </c>
      <c r="H17" s="966"/>
      <c r="I17" s="3">
        <v>30</v>
      </c>
      <c r="J17" s="3">
        <v>40</v>
      </c>
      <c r="K17" s="3"/>
      <c r="L17" s="34">
        <v>190</v>
      </c>
    </row>
    <row r="18" spans="1:22" ht="15" thickBot="1" x14ac:dyDescent="0.4">
      <c r="A18" s="10">
        <v>300</v>
      </c>
      <c r="B18" s="11">
        <v>300</v>
      </c>
      <c r="C18" s="11"/>
      <c r="D18" s="11"/>
      <c r="E18" s="14">
        <v>450</v>
      </c>
      <c r="G18" s="963" t="s">
        <v>242</v>
      </c>
      <c r="H18" s="964"/>
      <c r="I18" s="35">
        <v>40</v>
      </c>
      <c r="J18" s="35">
        <v>500</v>
      </c>
      <c r="K18" s="35"/>
      <c r="L18" s="36">
        <v>216</v>
      </c>
    </row>
    <row r="19" spans="1:22" ht="15.5" thickTop="1" thickBot="1" x14ac:dyDescent="0.4"/>
    <row r="20" spans="1:22" ht="67.5" customHeight="1" x14ac:dyDescent="0.5">
      <c r="A20" s="956" t="s">
        <v>251</v>
      </c>
      <c r="B20" s="957"/>
      <c r="C20" s="957"/>
      <c r="D20" s="957"/>
      <c r="E20" s="958"/>
      <c r="G20" s="999" t="s">
        <v>252</v>
      </c>
      <c r="H20" s="1000"/>
      <c r="I20" s="1000"/>
      <c r="J20" s="1000"/>
      <c r="K20" s="1000"/>
      <c r="L20" s="1000"/>
      <c r="M20" s="1001"/>
    </row>
    <row r="21" spans="1:22" ht="15.75" customHeight="1" x14ac:dyDescent="0.35">
      <c r="A21" s="121" t="s">
        <v>231</v>
      </c>
      <c r="B21" s="3" t="s">
        <v>253</v>
      </c>
      <c r="C21" s="3"/>
      <c r="D21" s="3"/>
      <c r="E21" s="34" t="s">
        <v>254</v>
      </c>
      <c r="G21" s="45"/>
      <c r="H21" s="45"/>
      <c r="I21" s="45"/>
      <c r="J21" s="45"/>
      <c r="K21" s="29" t="s">
        <v>233</v>
      </c>
      <c r="L21" s="29" t="s">
        <v>255</v>
      </c>
      <c r="M21" s="45" t="s">
        <v>256</v>
      </c>
    </row>
    <row r="22" spans="1:22" ht="15" customHeight="1" x14ac:dyDescent="0.35">
      <c r="A22" s="121">
        <v>1</v>
      </c>
      <c r="B22" s="3" t="s">
        <v>257</v>
      </c>
      <c r="C22" s="3"/>
      <c r="D22" s="3"/>
      <c r="E22" s="34">
        <v>445</v>
      </c>
      <c r="G22" s="998" t="s">
        <v>258</v>
      </c>
      <c r="H22" s="998"/>
      <c r="I22" s="998"/>
      <c r="J22" s="998"/>
      <c r="K22" s="3">
        <v>55</v>
      </c>
      <c r="L22" s="3">
        <v>55</v>
      </c>
      <c r="M22" s="3" t="s">
        <v>259</v>
      </c>
    </row>
    <row r="23" spans="1:22" ht="15" thickBot="1" x14ac:dyDescent="0.4">
      <c r="A23" s="74">
        <v>2</v>
      </c>
      <c r="B23" s="35" t="s">
        <v>260</v>
      </c>
      <c r="C23" s="35"/>
      <c r="D23" s="35"/>
      <c r="E23" s="36">
        <v>550</v>
      </c>
      <c r="G23" s="3" t="s">
        <v>261</v>
      </c>
      <c r="H23" s="3"/>
      <c r="I23" s="3">
        <v>7.5454545454545396</v>
      </c>
      <c r="J23" s="3">
        <v>7.5454545454545396</v>
      </c>
      <c r="K23" s="3">
        <v>55</v>
      </c>
      <c r="L23" s="3">
        <v>55</v>
      </c>
      <c r="M23" s="3">
        <v>415</v>
      </c>
    </row>
    <row r="24" spans="1:22" ht="15" thickBot="1" x14ac:dyDescent="0.4">
      <c r="G24" s="998" t="s">
        <v>262</v>
      </c>
      <c r="H24" s="998"/>
      <c r="I24" s="3">
        <v>7.5454545454545396</v>
      </c>
      <c r="J24" s="3">
        <v>1000</v>
      </c>
      <c r="K24" s="3">
        <v>55</v>
      </c>
      <c r="L24" s="3">
        <v>55</v>
      </c>
      <c r="M24" s="3">
        <v>415</v>
      </c>
    </row>
    <row r="25" spans="1:22" ht="84" customHeight="1" thickBot="1" x14ac:dyDescent="0.4">
      <c r="A25" s="947" t="s">
        <v>263</v>
      </c>
      <c r="B25" s="948"/>
      <c r="C25" s="948"/>
      <c r="D25" s="948"/>
      <c r="E25" s="949"/>
    </row>
    <row r="26" spans="1:22" ht="56.25" customHeight="1" thickTop="1" x14ac:dyDescent="0.35">
      <c r="A26" s="950"/>
      <c r="B26" s="951"/>
      <c r="C26" s="951"/>
      <c r="D26" s="951"/>
      <c r="E26" s="952"/>
      <c r="G26" s="907" t="s">
        <v>264</v>
      </c>
      <c r="H26" s="908"/>
      <c r="I26" s="927" t="s">
        <v>265</v>
      </c>
      <c r="J26" s="928"/>
      <c r="K26" s="976" t="s">
        <v>266</v>
      </c>
      <c r="L26" s="977"/>
      <c r="M26" s="915" t="s">
        <v>267</v>
      </c>
      <c r="N26" s="916"/>
      <c r="O26" s="980" t="s">
        <v>268</v>
      </c>
      <c r="P26" s="981"/>
      <c r="Q26" s="911" t="s">
        <v>269</v>
      </c>
      <c r="R26" s="912"/>
    </row>
    <row r="27" spans="1:22" ht="32.5" thickBot="1" x14ac:dyDescent="0.4">
      <c r="A27" s="953"/>
      <c r="B27" s="954"/>
      <c r="C27" s="954"/>
      <c r="D27" s="954"/>
      <c r="E27" s="955"/>
      <c r="G27" s="909">
        <v>300</v>
      </c>
      <c r="H27" s="910"/>
      <c r="I27" s="94" t="s">
        <v>270</v>
      </c>
      <c r="J27" s="95">
        <v>415</v>
      </c>
      <c r="K27" s="978">
        <v>2.67</v>
      </c>
      <c r="L27" s="979"/>
      <c r="M27" s="917">
        <v>700</v>
      </c>
      <c r="N27" s="918"/>
      <c r="O27" s="982">
        <v>15</v>
      </c>
      <c r="P27" s="983"/>
      <c r="Q27" s="913">
        <v>750</v>
      </c>
      <c r="R27" s="914"/>
    </row>
    <row r="28" spans="1:22" ht="18.75" customHeight="1" x14ac:dyDescent="0.45">
      <c r="A28" s="71" t="s">
        <v>231</v>
      </c>
      <c r="B28" s="2" t="s">
        <v>232</v>
      </c>
      <c r="C28" s="3"/>
      <c r="D28" s="3"/>
      <c r="E28" s="42" t="s">
        <v>271</v>
      </c>
      <c r="G28" s="897" t="s">
        <v>272</v>
      </c>
      <c r="H28" s="898"/>
      <c r="I28" s="933" t="s">
        <v>273</v>
      </c>
      <c r="J28" s="934">
        <v>55</v>
      </c>
      <c r="K28" s="989" t="s">
        <v>274</v>
      </c>
      <c r="L28" s="896"/>
      <c r="M28" s="995" t="s">
        <v>275</v>
      </c>
      <c r="N28" s="977"/>
      <c r="O28" s="895" t="s">
        <v>276</v>
      </c>
      <c r="P28" s="929"/>
      <c r="Q28" s="923" t="s">
        <v>277</v>
      </c>
      <c r="R28" s="924"/>
      <c r="S28" s="89"/>
      <c r="T28" s="89"/>
      <c r="U28" s="89"/>
      <c r="V28" s="89"/>
    </row>
    <row r="29" spans="1:22" ht="19" thickBot="1" x14ac:dyDescent="0.5">
      <c r="A29" s="74">
        <v>1</v>
      </c>
      <c r="B29" s="35">
        <v>1000</v>
      </c>
      <c r="C29" s="35"/>
      <c r="D29" s="35"/>
      <c r="E29" s="36">
        <v>436</v>
      </c>
      <c r="G29" s="899"/>
      <c r="H29" s="900"/>
      <c r="I29" s="933"/>
      <c r="J29" s="934"/>
      <c r="K29" s="990"/>
      <c r="L29" s="890"/>
      <c r="M29" s="996"/>
      <c r="N29" s="997"/>
      <c r="O29" s="889"/>
      <c r="P29" s="930"/>
      <c r="Q29" s="925"/>
      <c r="R29" s="926"/>
      <c r="S29" s="89"/>
      <c r="T29" s="89"/>
      <c r="U29" s="89"/>
      <c r="V29" s="89"/>
    </row>
    <row r="30" spans="1:22" ht="15" customHeight="1" thickBot="1" x14ac:dyDescent="0.5">
      <c r="G30" s="901"/>
      <c r="H30" s="902"/>
      <c r="I30" s="935" t="s">
        <v>278</v>
      </c>
      <c r="J30" s="984">
        <v>800</v>
      </c>
      <c r="K30" s="990"/>
      <c r="L30" s="890"/>
      <c r="M30" s="996"/>
      <c r="N30" s="997"/>
      <c r="O30" s="889"/>
      <c r="P30" s="930"/>
      <c r="Q30" s="925"/>
      <c r="R30" s="926"/>
      <c r="S30" s="89"/>
      <c r="T30" s="89"/>
      <c r="U30" s="89"/>
      <c r="V30" s="89"/>
    </row>
    <row r="31" spans="1:22" ht="21.75" customHeight="1" thickTop="1" x14ac:dyDescent="0.45">
      <c r="A31" s="944" t="s">
        <v>279</v>
      </c>
      <c r="B31" s="945"/>
      <c r="C31" s="945"/>
      <c r="D31" s="945"/>
      <c r="E31" s="946"/>
      <c r="G31" s="903">
        <v>30000</v>
      </c>
      <c r="H31" s="904"/>
      <c r="I31" s="936"/>
      <c r="J31" s="985"/>
      <c r="K31" s="987">
        <v>9000</v>
      </c>
      <c r="L31" s="892"/>
      <c r="M31" s="991">
        <v>1100</v>
      </c>
      <c r="N31" s="992"/>
      <c r="O31" s="891">
        <v>500</v>
      </c>
      <c r="P31" s="931"/>
      <c r="Q31" s="919">
        <v>165</v>
      </c>
      <c r="R31" s="920"/>
      <c r="S31" s="89"/>
      <c r="T31" s="89"/>
      <c r="U31" s="89"/>
      <c r="V31" s="89"/>
    </row>
    <row r="32" spans="1:22" ht="19.5" customHeight="1" thickBot="1" x14ac:dyDescent="0.5">
      <c r="A32" s="5" t="s">
        <v>231</v>
      </c>
      <c r="B32" s="2" t="s">
        <v>232</v>
      </c>
      <c r="C32" s="29" t="s">
        <v>280</v>
      </c>
      <c r="D32" s="29" t="s">
        <v>234</v>
      </c>
      <c r="E32" s="30" t="s">
        <v>281</v>
      </c>
      <c r="G32" s="905"/>
      <c r="H32" s="906"/>
      <c r="I32" s="937"/>
      <c r="J32" s="986"/>
      <c r="K32" s="988"/>
      <c r="L32" s="894"/>
      <c r="M32" s="993"/>
      <c r="N32" s="994"/>
      <c r="O32" s="893"/>
      <c r="P32" s="932"/>
      <c r="Q32" s="921"/>
      <c r="R32" s="922"/>
      <c r="S32" s="89"/>
      <c r="T32" s="89"/>
      <c r="U32" s="89"/>
      <c r="V32" s="89"/>
    </row>
    <row r="33" spans="1:22" ht="19" thickTop="1" x14ac:dyDescent="0.45">
      <c r="A33" s="7">
        <v>300</v>
      </c>
      <c r="B33" s="3">
        <f>A33</f>
        <v>300</v>
      </c>
      <c r="C33" s="4">
        <v>2.0430000000000001</v>
      </c>
      <c r="D33" s="3">
        <f>A33*C33</f>
        <v>612.90000000000009</v>
      </c>
      <c r="E33" s="8"/>
      <c r="G33" s="895" t="s">
        <v>282</v>
      </c>
      <c r="H33" s="896"/>
      <c r="I33" s="887" t="s">
        <v>283</v>
      </c>
      <c r="J33" s="888"/>
      <c r="K33" s="887" t="s">
        <v>284</v>
      </c>
      <c r="L33" s="888"/>
      <c r="M33" s="887" t="s">
        <v>285</v>
      </c>
      <c r="N33" s="888"/>
      <c r="O33" s="887" t="s">
        <v>286</v>
      </c>
      <c r="P33" s="888"/>
      <c r="Q33" s="89"/>
      <c r="R33" s="89"/>
      <c r="S33" s="89"/>
      <c r="T33" s="89"/>
      <c r="U33" s="89"/>
      <c r="V33" s="89"/>
    </row>
    <row r="34" spans="1:22" ht="18.5" x14ac:dyDescent="0.45">
      <c r="A34" s="7">
        <v>300</v>
      </c>
      <c r="B34" s="3">
        <f>A34+B33</f>
        <v>600</v>
      </c>
      <c r="C34" s="4">
        <v>1.5529999999999999</v>
      </c>
      <c r="D34" s="3">
        <f t="shared" ref="D34:D41" si="3">A34*C34</f>
        <v>465.9</v>
      </c>
      <c r="E34" s="9">
        <f>D33+D34</f>
        <v>1078.8000000000002</v>
      </c>
      <c r="G34" s="889"/>
      <c r="H34" s="890"/>
      <c r="I34" s="889"/>
      <c r="J34" s="890"/>
      <c r="K34" s="889"/>
      <c r="L34" s="890"/>
      <c r="M34" s="889"/>
      <c r="N34" s="890"/>
      <c r="O34" s="889"/>
      <c r="P34" s="890"/>
      <c r="Q34" s="89"/>
      <c r="R34" s="89"/>
      <c r="S34" s="89"/>
      <c r="T34" s="89"/>
      <c r="U34" s="89"/>
      <c r="V34" s="89"/>
    </row>
    <row r="35" spans="1:22" ht="18.75" customHeight="1" x14ac:dyDescent="0.35">
      <c r="A35" s="7">
        <v>600</v>
      </c>
      <c r="B35" s="3">
        <f t="shared" ref="B35:B40" si="4">A35+B34</f>
        <v>1200</v>
      </c>
      <c r="C35" s="4">
        <v>1.147</v>
      </c>
      <c r="D35" s="3">
        <f t="shared" si="3"/>
        <v>688.2</v>
      </c>
      <c r="E35" s="9">
        <f>E34+D35</f>
        <v>1767.0000000000002</v>
      </c>
      <c r="G35" s="889"/>
      <c r="H35" s="890"/>
      <c r="I35" s="889"/>
      <c r="J35" s="890"/>
      <c r="K35" s="889"/>
      <c r="L35" s="890"/>
      <c r="M35" s="889"/>
      <c r="N35" s="890"/>
      <c r="O35" s="889"/>
      <c r="P35" s="890"/>
    </row>
    <row r="36" spans="1:22" ht="21.75" customHeight="1" x14ac:dyDescent="0.35">
      <c r="A36" s="7">
        <v>800</v>
      </c>
      <c r="B36" s="3">
        <f t="shared" si="4"/>
        <v>2000</v>
      </c>
      <c r="C36" s="4">
        <v>0.78800000000000003</v>
      </c>
      <c r="D36" s="3">
        <f t="shared" si="3"/>
        <v>630.4</v>
      </c>
      <c r="E36" s="9">
        <f t="shared" ref="E36:E41" si="5">E35+D36</f>
        <v>2397.4</v>
      </c>
      <c r="G36" s="891">
        <v>300</v>
      </c>
      <c r="H36" s="892"/>
      <c r="I36" s="891">
        <v>2200</v>
      </c>
      <c r="J36" s="892"/>
      <c r="K36" s="891">
        <v>200</v>
      </c>
      <c r="L36" s="892"/>
      <c r="M36" s="891">
        <v>1300</v>
      </c>
      <c r="N36" s="892"/>
      <c r="O36" s="891">
        <v>1000</v>
      </c>
      <c r="P36" s="892"/>
    </row>
    <row r="37" spans="1:22" ht="16.5" customHeight="1" thickBot="1" x14ac:dyDescent="0.4">
      <c r="A37" s="7">
        <v>1000</v>
      </c>
      <c r="B37" s="3">
        <f t="shared" si="4"/>
        <v>3000</v>
      </c>
      <c r="C37" s="4">
        <v>0.57599999999999996</v>
      </c>
      <c r="D37" s="3">
        <f t="shared" si="3"/>
        <v>576</v>
      </c>
      <c r="E37" s="9">
        <f t="shared" si="5"/>
        <v>2973.4</v>
      </c>
      <c r="G37" s="893"/>
      <c r="H37" s="894"/>
      <c r="I37" s="893"/>
      <c r="J37" s="894"/>
      <c r="K37" s="893"/>
      <c r="L37" s="894"/>
      <c r="M37" s="893"/>
      <c r="N37" s="894"/>
      <c r="O37" s="893"/>
      <c r="P37" s="894"/>
    </row>
    <row r="38" spans="1:22" ht="68.25" customHeight="1" x14ac:dyDescent="0.35">
      <c r="A38" s="7">
        <v>2000</v>
      </c>
      <c r="B38" s="3">
        <f t="shared" si="4"/>
        <v>5000</v>
      </c>
      <c r="C38" s="4">
        <v>0.313</v>
      </c>
      <c r="D38" s="3">
        <f t="shared" si="3"/>
        <v>626</v>
      </c>
      <c r="E38" s="9">
        <f t="shared" si="5"/>
        <v>3599.4</v>
      </c>
    </row>
    <row r="39" spans="1:22" x14ac:dyDescent="0.35">
      <c r="A39" s="7">
        <v>5000</v>
      </c>
      <c r="B39" s="3">
        <f t="shared" si="4"/>
        <v>10000</v>
      </c>
      <c r="C39" s="4">
        <v>0.17</v>
      </c>
      <c r="D39" s="3">
        <f t="shared" si="3"/>
        <v>850.00000000000011</v>
      </c>
      <c r="E39" s="9">
        <f t="shared" si="5"/>
        <v>4449.4000000000005</v>
      </c>
      <c r="H39" s="27"/>
    </row>
    <row r="40" spans="1:22" x14ac:dyDescent="0.35">
      <c r="A40" s="7">
        <v>10000</v>
      </c>
      <c r="B40" s="3">
        <f t="shared" si="4"/>
        <v>20000</v>
      </c>
      <c r="C40" s="4">
        <v>0.159</v>
      </c>
      <c r="D40" s="3">
        <f t="shared" si="3"/>
        <v>1590</v>
      </c>
      <c r="E40" s="9">
        <f t="shared" si="5"/>
        <v>6039.4000000000005</v>
      </c>
    </row>
    <row r="41" spans="1:22" ht="15" thickBot="1" x14ac:dyDescent="0.4">
      <c r="A41" s="10">
        <v>20000</v>
      </c>
      <c r="B41" s="11">
        <v>30000</v>
      </c>
      <c r="C41" s="12">
        <v>0.16400000000000001</v>
      </c>
      <c r="D41" s="11">
        <f t="shared" si="3"/>
        <v>3280</v>
      </c>
      <c r="E41" s="13">
        <f t="shared" si="5"/>
        <v>9319.4000000000015</v>
      </c>
    </row>
    <row r="42" spans="1:22" ht="15.5" thickTop="1" thickBot="1" x14ac:dyDescent="0.4"/>
    <row r="43" spans="1:22" ht="21.5" thickTop="1" x14ac:dyDescent="0.35">
      <c r="A43" s="944" t="s">
        <v>287</v>
      </c>
      <c r="B43" s="945"/>
      <c r="C43" s="945"/>
      <c r="D43" s="945"/>
      <c r="E43" s="946"/>
    </row>
    <row r="44" spans="1:22" ht="43.5" x14ac:dyDescent="0.35">
      <c r="A44" s="31" t="s">
        <v>288</v>
      </c>
      <c r="B44" s="2" t="s">
        <v>289</v>
      </c>
      <c r="C44" s="28" t="s">
        <v>290</v>
      </c>
      <c r="D44" s="3"/>
      <c r="E44" s="32" t="s">
        <v>281</v>
      </c>
    </row>
    <row r="45" spans="1:22" ht="15" thickBot="1" x14ac:dyDescent="0.4">
      <c r="A45" s="10">
        <v>1</v>
      </c>
      <c r="B45" s="11">
        <v>500</v>
      </c>
      <c r="C45" s="25">
        <v>4.25</v>
      </c>
      <c r="D45" s="11"/>
      <c r="E45" s="14">
        <v>4.25</v>
      </c>
    </row>
    <row r="46" spans="1:22" ht="15" thickTop="1" x14ac:dyDescent="0.35"/>
    <row r="48" spans="1:22" ht="24" customHeight="1" thickBot="1" x14ac:dyDescent="0.4"/>
    <row r="49" spans="1:5" ht="21.5" thickTop="1" x14ac:dyDescent="0.5">
      <c r="A49" s="941" t="s">
        <v>291</v>
      </c>
      <c r="B49" s="942"/>
      <c r="C49" s="942"/>
      <c r="D49" s="942"/>
      <c r="E49" s="943"/>
    </row>
    <row r="50" spans="1:5" ht="43.5" x14ac:dyDescent="0.35">
      <c r="A50" s="5" t="s">
        <v>231</v>
      </c>
      <c r="B50" s="2" t="s">
        <v>232</v>
      </c>
      <c r="C50" s="2" t="s">
        <v>233</v>
      </c>
      <c r="D50" s="2" t="s">
        <v>234</v>
      </c>
      <c r="E50" s="6" t="s">
        <v>292</v>
      </c>
    </row>
    <row r="51" spans="1:5" x14ac:dyDescent="0.35">
      <c r="A51" s="7">
        <v>300</v>
      </c>
      <c r="B51" s="3">
        <v>300</v>
      </c>
      <c r="C51" s="4"/>
      <c r="D51" s="3"/>
      <c r="E51" s="8">
        <v>340</v>
      </c>
    </row>
    <row r="52" spans="1:5" x14ac:dyDescent="0.35">
      <c r="A52" s="7">
        <v>301</v>
      </c>
      <c r="B52" s="3">
        <v>600</v>
      </c>
      <c r="C52" s="4"/>
      <c r="D52" s="3"/>
      <c r="E52" s="9">
        <v>420</v>
      </c>
    </row>
    <row r="53" spans="1:5" x14ac:dyDescent="0.35">
      <c r="A53" s="7">
        <v>601</v>
      </c>
      <c r="B53" s="3">
        <v>1200</v>
      </c>
      <c r="C53" s="4"/>
      <c r="D53" s="3"/>
      <c r="E53" s="9">
        <v>510</v>
      </c>
    </row>
    <row r="54" spans="1:5" x14ac:dyDescent="0.35">
      <c r="A54" s="7">
        <v>1201</v>
      </c>
      <c r="B54" s="3">
        <v>2000</v>
      </c>
      <c r="C54" s="4"/>
      <c r="D54" s="3"/>
      <c r="E54" s="9">
        <v>590</v>
      </c>
    </row>
    <row r="55" spans="1:5" x14ac:dyDescent="0.35">
      <c r="A55" s="7">
        <v>2001</v>
      </c>
      <c r="B55" s="3">
        <v>3000</v>
      </c>
      <c r="C55" s="4"/>
      <c r="D55" s="3"/>
      <c r="E55" s="9">
        <v>680</v>
      </c>
    </row>
    <row r="56" spans="1:5" ht="15" thickBot="1" x14ac:dyDescent="0.4">
      <c r="A56" s="10">
        <v>3001</v>
      </c>
      <c r="B56" s="11">
        <v>30000</v>
      </c>
      <c r="C56" s="12"/>
      <c r="D56" s="11"/>
      <c r="E56" s="13">
        <v>760</v>
      </c>
    </row>
    <row r="57" spans="1:5" ht="15" thickTop="1" x14ac:dyDescent="0.35"/>
  </sheetData>
  <mergeCells count="61">
    <mergeCell ref="O33:P35"/>
    <mergeCell ref="O36:P37"/>
    <mergeCell ref="A20:E20"/>
    <mergeCell ref="K26:L26"/>
    <mergeCell ref="K27:L27"/>
    <mergeCell ref="O26:P26"/>
    <mergeCell ref="O27:P27"/>
    <mergeCell ref="J30:J32"/>
    <mergeCell ref="K31:L32"/>
    <mergeCell ref="K28:L30"/>
    <mergeCell ref="M31:N32"/>
    <mergeCell ref="M28:N30"/>
    <mergeCell ref="G24:H24"/>
    <mergeCell ref="G22:J22"/>
    <mergeCell ref="G20:M20"/>
    <mergeCell ref="A31:E31"/>
    <mergeCell ref="G9:J9"/>
    <mergeCell ref="G6:H6"/>
    <mergeCell ref="G7:H7"/>
    <mergeCell ref="G8:H8"/>
    <mergeCell ref="G14:H14"/>
    <mergeCell ref="G12:L12"/>
    <mergeCell ref="G18:H18"/>
    <mergeCell ref="G15:H15"/>
    <mergeCell ref="G16:H16"/>
    <mergeCell ref="G17:H17"/>
    <mergeCell ref="G13:H13"/>
    <mergeCell ref="G1:L1"/>
    <mergeCell ref="G3:H3"/>
    <mergeCell ref="G2:H2"/>
    <mergeCell ref="G4:H4"/>
    <mergeCell ref="G5:H5"/>
    <mergeCell ref="A12:E12"/>
    <mergeCell ref="A1:E1"/>
    <mergeCell ref="A49:E49"/>
    <mergeCell ref="A43:E43"/>
    <mergeCell ref="A25:E27"/>
    <mergeCell ref="G28:H30"/>
    <mergeCell ref="G31:H32"/>
    <mergeCell ref="G26:H26"/>
    <mergeCell ref="G27:H27"/>
    <mergeCell ref="Q26:R26"/>
    <mergeCell ref="Q27:R27"/>
    <mergeCell ref="M26:N26"/>
    <mergeCell ref="M27:N27"/>
    <mergeCell ref="Q31:R32"/>
    <mergeCell ref="Q28:R30"/>
    <mergeCell ref="I26:J26"/>
    <mergeCell ref="O28:P30"/>
    <mergeCell ref="O31:P32"/>
    <mergeCell ref="I28:I29"/>
    <mergeCell ref="J28:J29"/>
    <mergeCell ref="I30:I32"/>
    <mergeCell ref="K33:L35"/>
    <mergeCell ref="K36:L37"/>
    <mergeCell ref="M33:N35"/>
    <mergeCell ref="M36:N37"/>
    <mergeCell ref="G33:H35"/>
    <mergeCell ref="G36:H37"/>
    <mergeCell ref="I33:J35"/>
    <mergeCell ref="I36:J3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85892039B8B54B8E8A2BAF4303C51C" ma:contentTypeVersion="23" ma:contentTypeDescription="Create a new document." ma:contentTypeScope="" ma:versionID="e1bea37be84b78f3ca5376473423bd2d">
  <xsd:schema xmlns:xsd="http://www.w3.org/2001/XMLSchema" xmlns:xs="http://www.w3.org/2001/XMLSchema" xmlns:p="http://schemas.microsoft.com/office/2006/metadata/properties" xmlns:ns2="57789901-190b-4eb9-8d37-6b8838d0dda6" xmlns:ns3="29a1515a-5951-4581-8d14-6822e2c920b5" xmlns:ns4="http://schemas.microsoft.com/sharepoint/v3/fields" targetNamespace="http://schemas.microsoft.com/office/2006/metadata/properties" ma:root="true" ma:fieldsID="9cf5e40da34865faf5f818121399db78" ns2:_="" ns3:_="" ns4:_="">
    <xsd:import namespace="57789901-190b-4eb9-8d37-6b8838d0dda6"/>
    <xsd:import namespace="29a1515a-5951-4581-8d14-6822e2c920b5"/>
    <xsd:import namespace="http://schemas.microsoft.com/sharepoint/v3/fields"/>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element ref="ns2:MediaServiceOCR" minOccurs="0"/>
                <xsd:element ref="ns2:MediaServiceLocation" minOccurs="0"/>
                <xsd:element ref="ns4:_Version" minOccurs="0"/>
                <xsd:element ref="ns2:MediaServiceBillingMetadata" minOccurs="0"/>
                <xsd:element ref="ns2:n_x00f8_kkelord" minOccurs="0"/>
                <xsd:element ref="ns3:PrimeClassificationStatus" minOccurs="0"/>
                <xsd:element ref="ns3:PrimeClassificationStatusDetails" minOccurs="0"/>
                <xsd:element ref="ns3:PrimeLastClassified" minOccurs="0"/>
                <xsd:element ref="ns3:PrimeCorrectedByUser" minOccurs="0"/>
                <xsd:element ref="ns2:Filsammendra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789901-190b-4eb9-8d37-6b8838d0dd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d0928bb-c5c3-44f4-9a08-16917177a6e3"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n_x00f8_kkelord" ma:index="25" nillable="true" ma:displayName="nøkkelord" ma:internalName="n_x00f8_kkelord">
      <xsd:simpleType>
        <xsd:restriction base="dms:Text"/>
      </xsd:simpleType>
    </xsd:element>
    <xsd:element name="Filsammendrag" ma:index="30" nillable="true" ma:displayName="Filsammendrag" ma:internalName="Filsammendrag">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a1515a-5951-4581-8d14-6822e2c920b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ad4d6c81-1a88-478c-9e38-2c205b203556}" ma:internalName="TaxCatchAll" ma:showField="CatchAllData" ma:web="29a1515a-5951-4581-8d14-6822e2c920b5">
      <xsd:complexType>
        <xsd:complexContent>
          <xsd:extension base="dms:MultiChoiceLookup">
            <xsd:sequence>
              <xsd:element name="Value" type="dms:Lookup" maxOccurs="unbounded" minOccurs="0" nillable="true"/>
            </xsd:sequence>
          </xsd:extension>
        </xsd:complexContent>
      </xsd:complexType>
    </xsd:element>
    <xsd:element name="PrimeClassificationStatus" ma:index="26" nillable="true" ma:displayName="Processing status" ma:internalName="PrimeClassificationStatus">
      <xsd:simpleType>
        <xsd:restriction base="dms:Text"/>
      </xsd:simpleType>
    </xsd:element>
    <xsd:element name="PrimeClassificationStatusDetails" ma:index="27" nillable="true" ma:displayName="Processing details" ma:internalName="PrimeClassificationStatusDetails">
      <xsd:simpleType>
        <xsd:restriction base="dms:Note">
          <xsd:maxLength value="255"/>
        </xsd:restriction>
      </xsd:simpleType>
    </xsd:element>
    <xsd:element name="PrimeLastClassified" ma:index="28" nillable="true" ma:displayName="Processed" ma:internalName="PrimeLastClassified">
      <xsd:simpleType>
        <xsd:restriction base="dms:DateTime"/>
      </xsd:simpleType>
    </xsd:element>
    <xsd:element name="PrimeCorrectedByUser" ma:index="29" nillable="true" ma:displayName="Corrected" ma:internalName="PrimeCorrectedByUser">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23" nillable="true" ma:displayName="Version" ma:internalName="_Vers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7789901-190b-4eb9-8d37-6b8838d0dda6">
      <Terms xmlns="http://schemas.microsoft.com/office/infopath/2007/PartnerControls"/>
    </lcf76f155ced4ddcb4097134ff3c332f>
    <_Version xmlns="http://schemas.microsoft.com/sharepoint/v3/fields" xsi:nil="true"/>
    <PrimeClassificationStatusDetails xmlns="29a1515a-5951-4581-8d14-6822e2c920b5" xsi:nil="true"/>
    <PrimeLastClassified xmlns="29a1515a-5951-4581-8d14-6822e2c920b5" xsi:nil="true"/>
    <PrimeClassificationStatus xmlns="29a1515a-5951-4581-8d14-6822e2c920b5" xsi:nil="true"/>
    <Filsammendrag xmlns="57789901-190b-4eb9-8d37-6b8838d0dda6" xsi:nil="true"/>
    <n_x00f8_kkelord xmlns="57789901-190b-4eb9-8d37-6b8838d0dda6" xsi:nil="true"/>
    <PrimeCorrectedByUser xmlns="29a1515a-5951-4581-8d14-6822e2c920b5" xsi:nil="true"/>
    <TaxCatchAll xmlns="29a1515a-5951-4581-8d14-6822e2c920b5" xsi:nil="true"/>
  </documentManagement>
</p:properties>
</file>

<file path=customXml/itemProps1.xml><?xml version="1.0" encoding="utf-8"?>
<ds:datastoreItem xmlns:ds="http://schemas.openxmlformats.org/officeDocument/2006/customXml" ds:itemID="{202BD2CF-82FA-489A-8406-9CFE1955FF21}"/>
</file>

<file path=customXml/itemProps2.xml><?xml version="1.0" encoding="utf-8"?>
<ds:datastoreItem xmlns:ds="http://schemas.openxmlformats.org/officeDocument/2006/customXml" ds:itemID="{C30CA7BD-BC9C-4209-B250-870B7EDD2F84}"/>
</file>

<file path=customXml/itemProps3.xml><?xml version="1.0" encoding="utf-8"?>
<ds:datastoreItem xmlns:ds="http://schemas.openxmlformats.org/officeDocument/2006/customXml" ds:itemID="{9BA4260D-BBBE-4859-BC25-F6ED8DADBF3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MAIN PAGE</vt:lpstr>
      <vt:lpstr>BIGGER SHIPS  AND CRUISE SHIPS</vt:lpstr>
      <vt:lpstr>SMALLER EXPEDITION VESSELS</vt:lpstr>
      <vt:lpstr> RECREATIONAL AND SMALL CRAFTS</vt:lpstr>
      <vt:lpstr>VISITING FISHING VESSELS</vt:lpstr>
      <vt:lpstr>LOCAL FISHING VESSELS AND OTHER</vt:lpstr>
      <vt:lpstr>TARIFFER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Ingar Strand</dc:creator>
  <cp:keywords/>
  <dc:description/>
  <cp:lastModifiedBy>Thea Sandnes</cp:lastModifiedBy>
  <cp:revision/>
  <dcterms:created xsi:type="dcterms:W3CDTF">2026-04-29T07:11:23Z</dcterms:created>
  <dcterms:modified xsi:type="dcterms:W3CDTF">2026-09-04T09:04:26Z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0x010100E885892039B8B54B8E8A2BAF4303C51C</vt:lpwstr>
  </property>
</Properties>
</file>